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on Drive\Clé usb\FoFGTA\Autres outils\"/>
    </mc:Choice>
  </mc:AlternateContent>
  <xr:revisionPtr revIDLastSave="0" documentId="13_ncr:1_{49341F94-EF11-44B5-B9D9-37C13673E2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isie 2025" sheetId="1" r:id="rId1"/>
    <sheet name="Aide à la déclaration" sheetId="3" r:id="rId2"/>
  </sheets>
  <definedNames>
    <definedName name="choix_support">'Saisie 2025'!$HC$1:$HC$2</definedName>
    <definedName name="_xlnm.Print_Titles" localSheetId="0">'Saisie 2025'!$A:$A</definedName>
    <definedName name="OUI_NON">'Saisie 2025'!$HF$1:$HF$2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8" i="1" l="1"/>
  <c r="BX18" i="1"/>
  <c r="BV42" i="1" s="1"/>
  <c r="BO18" i="1"/>
  <c r="BM42" i="1" s="1"/>
  <c r="BF18" i="1"/>
  <c r="BE38" i="1" s="1"/>
  <c r="AW18" i="1"/>
  <c r="AV23" i="1" s="1"/>
  <c r="AN18" i="1"/>
  <c r="AM23" i="1" s="1"/>
  <c r="AE18" i="1"/>
  <c r="AC42" i="1" s="1"/>
  <c r="V18" i="1"/>
  <c r="U38" i="1" s="1"/>
  <c r="M18" i="1"/>
  <c r="L23" i="1" s="1"/>
  <c r="D18" i="1"/>
  <c r="C38" i="1" s="1"/>
  <c r="AD38" i="1" l="1"/>
  <c r="K42" i="1"/>
  <c r="L38" i="1"/>
  <c r="AM38" i="1"/>
  <c r="AL42" i="1"/>
  <c r="AV38" i="1"/>
  <c r="AU42" i="1"/>
  <c r="U23" i="1"/>
  <c r="BE23" i="1"/>
  <c r="AD23" i="1"/>
  <c r="BN23" i="1"/>
  <c r="T42" i="1"/>
  <c r="BD42" i="1"/>
  <c r="C23" i="1"/>
  <c r="BW23" i="1"/>
  <c r="BW38" i="1"/>
  <c r="B42" i="1"/>
  <c r="CB38" i="1" l="1"/>
  <c r="CA38" i="1"/>
  <c r="CB45" i="1" s="1"/>
  <c r="BV38" i="1"/>
  <c r="BS38" i="1"/>
  <c r="BR38" i="1"/>
  <c r="BS45" i="1" s="1"/>
  <c r="BM38" i="1"/>
  <c r="BO41" i="1" s="1"/>
  <c r="BJ38" i="1"/>
  <c r="BI38" i="1"/>
  <c r="BJ45" i="1" s="1"/>
  <c r="BD38" i="1"/>
  <c r="BF41" i="1" s="1"/>
  <c r="BA38" i="1"/>
  <c r="AZ38" i="1"/>
  <c r="BA45" i="1" s="1"/>
  <c r="AU38" i="1"/>
  <c r="AW41" i="1" s="1"/>
  <c r="AR38" i="1"/>
  <c r="AQ38" i="1"/>
  <c r="AR45" i="1" s="1"/>
  <c r="AL38" i="1"/>
  <c r="AN41" i="1" s="1"/>
  <c r="AI38" i="1"/>
  <c r="AH38" i="1"/>
  <c r="AI45" i="1" s="1"/>
  <c r="AC38" i="1"/>
  <c r="AE41" i="1" s="1"/>
  <c r="Z38" i="1"/>
  <c r="Y38" i="1"/>
  <c r="Z45" i="1" s="1"/>
  <c r="T38" i="1"/>
  <c r="V41" i="1" s="1"/>
  <c r="Q38" i="1"/>
  <c r="P38" i="1"/>
  <c r="Q45" i="1" s="1"/>
  <c r="K38" i="1"/>
  <c r="M41" i="1" s="1"/>
  <c r="H38" i="1"/>
  <c r="G38" i="1"/>
  <c r="B38" i="1"/>
  <c r="BV23" i="1"/>
  <c r="BM23" i="1"/>
  <c r="BD23" i="1"/>
  <c r="AU23" i="1"/>
  <c r="AL23" i="1"/>
  <c r="AC23" i="1"/>
  <c r="T23" i="1"/>
  <c r="K23" i="1"/>
  <c r="D10" i="1"/>
  <c r="B23" i="1"/>
  <c r="D41" i="1" l="1"/>
  <c r="BX41" i="1"/>
  <c r="A24" i="1"/>
  <c r="G17" i="3" l="1"/>
  <c r="C15" i="3"/>
  <c r="C13" i="3"/>
  <c r="C14" i="3"/>
  <c r="C12" i="3"/>
  <c r="C11" i="3"/>
  <c r="C10" i="3"/>
  <c r="C9" i="3"/>
  <c r="C8" i="3"/>
  <c r="C7" i="3"/>
  <c r="A25" i="1"/>
  <c r="CF24" i="1"/>
  <c r="AA24" i="1" s="1"/>
  <c r="CA20" i="1"/>
  <c r="BR20" i="1"/>
  <c r="BI20" i="1"/>
  <c r="AZ20" i="1"/>
  <c r="AQ20" i="1"/>
  <c r="AH20" i="1"/>
  <c r="Y20" i="1"/>
  <c r="P20" i="1"/>
  <c r="G20" i="1"/>
  <c r="CF25" i="1" l="1"/>
  <c r="I24" i="1"/>
  <c r="BT24" i="1"/>
  <c r="CC24" i="1"/>
  <c r="BK24" i="1"/>
  <c r="AJ24" i="1"/>
  <c r="R24" i="1"/>
  <c r="AS24" i="1"/>
  <c r="BB24" i="1"/>
  <c r="A26" i="1"/>
  <c r="F15" i="3"/>
  <c r="F14" i="3"/>
  <c r="F13" i="3"/>
  <c r="F12" i="3"/>
  <c r="F11" i="3"/>
  <c r="F10" i="3"/>
  <c r="F9" i="3"/>
  <c r="F8" i="3"/>
  <c r="H45" i="1"/>
  <c r="AA25" i="1" l="1"/>
  <c r="R25" i="1"/>
  <c r="D7" i="3"/>
  <c r="CF26" i="1"/>
  <c r="A27" i="1"/>
  <c r="CF27" i="1" s="1"/>
  <c r="CC25" i="1"/>
  <c r="BT25" i="1"/>
  <c r="BK25" i="1"/>
  <c r="BB25" i="1"/>
  <c r="AS25" i="1"/>
  <c r="AJ25" i="1"/>
  <c r="D13" i="3"/>
  <c r="D12" i="3"/>
  <c r="D8" i="3"/>
  <c r="D15" i="3"/>
  <c r="D11" i="3"/>
  <c r="D9" i="3"/>
  <c r="D14" i="3"/>
  <c r="D10" i="3"/>
  <c r="F7" i="3"/>
  <c r="F17" i="3" s="1"/>
  <c r="E31" i="3" s="1"/>
  <c r="A61" i="1"/>
  <c r="I25" i="1"/>
  <c r="AA27" i="1" l="1"/>
  <c r="R27" i="1"/>
  <c r="R26" i="1"/>
  <c r="AA26" i="1"/>
  <c r="I26" i="1"/>
  <c r="A28" i="1"/>
  <c r="CF28" i="1" s="1"/>
  <c r="BT26" i="1"/>
  <c r="CC26" i="1"/>
  <c r="BK26" i="1"/>
  <c r="AJ26" i="1"/>
  <c r="AS26" i="1"/>
  <c r="BB26" i="1"/>
  <c r="I27" i="1"/>
  <c r="AJ27" i="1"/>
  <c r="AS27" i="1"/>
  <c r="BB27" i="1"/>
  <c r="BK27" i="1"/>
  <c r="BT27" i="1"/>
  <c r="CC27" i="1"/>
  <c r="R28" i="1" l="1"/>
  <c r="AA28" i="1"/>
  <c r="A29" i="1"/>
  <c r="CF29" i="1" s="1"/>
  <c r="AJ28" i="1"/>
  <c r="AS28" i="1"/>
  <c r="BB28" i="1"/>
  <c r="BK28" i="1"/>
  <c r="BT28" i="1"/>
  <c r="CC28" i="1"/>
  <c r="I28" i="1"/>
  <c r="AA29" i="1" l="1"/>
  <c r="R29" i="1"/>
  <c r="A30" i="1"/>
  <c r="CF30" i="1" s="1"/>
  <c r="I29" i="1"/>
  <c r="AJ29" i="1"/>
  <c r="AS29" i="1"/>
  <c r="BB29" i="1"/>
  <c r="BK29" i="1"/>
  <c r="BT29" i="1"/>
  <c r="CC29" i="1"/>
  <c r="A31" i="1" l="1"/>
  <c r="CF31" i="1" s="1"/>
  <c r="AA31" i="1" s="1"/>
  <c r="R30" i="1"/>
  <c r="AA30" i="1"/>
  <c r="AJ30" i="1"/>
  <c r="AS30" i="1"/>
  <c r="BB30" i="1"/>
  <c r="BK30" i="1"/>
  <c r="BT30" i="1"/>
  <c r="CC30" i="1"/>
  <c r="I30" i="1"/>
  <c r="A32" i="1"/>
  <c r="CF32" i="1" s="1"/>
  <c r="AA32" i="1" s="1"/>
  <c r="R31" i="1" l="1"/>
  <c r="A33" i="1"/>
  <c r="CF33" i="1" s="1"/>
  <c r="AA33" i="1" s="1"/>
  <c r="I31" i="1"/>
  <c r="AJ31" i="1"/>
  <c r="AS31" i="1"/>
  <c r="BB31" i="1"/>
  <c r="BK31" i="1"/>
  <c r="BT31" i="1"/>
  <c r="CC31" i="1"/>
  <c r="AJ32" i="1" l="1"/>
  <c r="AS32" i="1"/>
  <c r="BB32" i="1"/>
  <c r="BK32" i="1"/>
  <c r="BT32" i="1"/>
  <c r="CC32" i="1"/>
  <c r="R32" i="1"/>
  <c r="I32" i="1"/>
  <c r="A34" i="1"/>
  <c r="CF34" i="1" s="1"/>
  <c r="AA34" i="1" s="1"/>
  <c r="A35" i="1" l="1"/>
  <c r="CF35" i="1" s="1"/>
  <c r="AA35" i="1" s="1"/>
  <c r="R33" i="1"/>
  <c r="I33" i="1"/>
  <c r="AJ33" i="1"/>
  <c r="AS33" i="1"/>
  <c r="BB33" i="1"/>
  <c r="BK33" i="1"/>
  <c r="BT33" i="1"/>
  <c r="CC33" i="1"/>
  <c r="AJ34" i="1" l="1"/>
  <c r="AS34" i="1"/>
  <c r="BB34" i="1"/>
  <c r="BK34" i="1"/>
  <c r="BT34" i="1"/>
  <c r="CC34" i="1"/>
  <c r="R34" i="1"/>
  <c r="I34" i="1"/>
  <c r="A36" i="1"/>
  <c r="CF36" i="1" s="1"/>
  <c r="AA36" i="1" s="1"/>
  <c r="AA38" i="1" s="1"/>
  <c r="X43" i="1" s="1"/>
  <c r="AA47" i="1" s="1"/>
  <c r="I36" i="1" l="1"/>
  <c r="AJ36" i="1"/>
  <c r="AS36" i="1"/>
  <c r="BB36" i="1"/>
  <c r="BK36" i="1"/>
  <c r="BT36" i="1"/>
  <c r="CC36" i="1"/>
  <c r="R36" i="1"/>
  <c r="R35" i="1"/>
  <c r="I35" i="1"/>
  <c r="AJ35" i="1"/>
  <c r="AS35" i="1"/>
  <c r="BB35" i="1"/>
  <c r="BK35" i="1"/>
  <c r="BT35" i="1"/>
  <c r="CC35" i="1"/>
  <c r="CC38" i="1" l="1"/>
  <c r="BZ43" i="1" s="1"/>
  <c r="CC47" i="1" s="1"/>
  <c r="BK38" i="1"/>
  <c r="BH43" i="1" s="1"/>
  <c r="BK47" i="1" s="1"/>
  <c r="AS38" i="1"/>
  <c r="AP43" i="1" s="1"/>
  <c r="AS47" i="1" s="1"/>
  <c r="I38" i="1"/>
  <c r="F43" i="1" s="1"/>
  <c r="I47" i="1" s="1"/>
  <c r="R38" i="1"/>
  <c r="O43" i="1" s="1"/>
  <c r="R47" i="1" s="1"/>
  <c r="BT38" i="1"/>
  <c r="BQ43" i="1" s="1"/>
  <c r="BT47" i="1" s="1"/>
  <c r="BB38" i="1"/>
  <c r="AY43" i="1" s="1"/>
  <c r="BB47" i="1" s="1"/>
  <c r="AJ38" i="1"/>
  <c r="AG43" i="1" s="1"/>
  <c r="AJ47" i="1" s="1"/>
  <c r="E9" i="3" l="1"/>
  <c r="E11" i="3"/>
  <c r="E14" i="3"/>
  <c r="E13" i="3"/>
  <c r="E10" i="3"/>
  <c r="E12" i="3"/>
  <c r="E8" i="3"/>
  <c r="E15" i="3"/>
  <c r="E7" i="3"/>
  <c r="D17" i="3" l="1"/>
  <c r="E25" i="3" s="1"/>
  <c r="E17" i="3"/>
  <c r="E28" i="3" s="1"/>
  <c r="A56" i="1"/>
  <c r="A51" i="1"/>
</calcChain>
</file>

<file path=xl/sharedStrings.xml><?xml version="1.0" encoding="utf-8"?>
<sst xmlns="http://schemas.openxmlformats.org/spreadsheetml/2006/main" count="323" uniqueCount="76">
  <si>
    <t>Mois</t>
  </si>
  <si>
    <t>Accueil réel</t>
  </si>
  <si>
    <t>ENFANT 1 :</t>
  </si>
  <si>
    <t>TOTAL :</t>
  </si>
  <si>
    <t>Année :</t>
  </si>
  <si>
    <t>Smic Horaire :</t>
  </si>
  <si>
    <t>ENFANT 2 :</t>
  </si>
  <si>
    <t>ENFANT 3 :</t>
  </si>
  <si>
    <t>ENFANT 4 :</t>
  </si>
  <si>
    <t>ENFANT 5 :</t>
  </si>
  <si>
    <t>ENFANT 6 :</t>
  </si>
  <si>
    <t>ENFANT 7 :</t>
  </si>
  <si>
    <t>ENFANT 8 :</t>
  </si>
  <si>
    <t>ENFANT 9 :</t>
  </si>
  <si>
    <t>Nombre de jours (journée + 8 heures)</t>
  </si>
  <si>
    <t>Nombre d'heures (si journée -8 heures)</t>
  </si>
  <si>
    <t>Enfant :</t>
  </si>
  <si>
    <t>Enfant 1</t>
  </si>
  <si>
    <t>Enfant 2</t>
  </si>
  <si>
    <t>Enfant 3</t>
  </si>
  <si>
    <t>Enfant 4</t>
  </si>
  <si>
    <t>Enfant 5</t>
  </si>
  <si>
    <t>Enfant 6</t>
  </si>
  <si>
    <t>Enfant 7</t>
  </si>
  <si>
    <t>Enfant 8</t>
  </si>
  <si>
    <t>Enfant 9</t>
  </si>
  <si>
    <t>REVENU TOTAL A DECLARER</t>
  </si>
  <si>
    <t>TOTAL ABATTEMENT  A DECLARER</t>
  </si>
  <si>
    <t>Case : 1AA ou 1BA</t>
  </si>
  <si>
    <t>Case : 1GA ou 1HA</t>
  </si>
  <si>
    <t>HS et HC non imposable</t>
  </si>
  <si>
    <t>HEURES SUPPLEMENTAIRES</t>
  </si>
  <si>
    <t>Case : 1GH ou 1HH</t>
  </si>
  <si>
    <t>Montant repas préparé par les parents</t>
  </si>
  <si>
    <t>NON</t>
  </si>
  <si>
    <t>Nbre de jours de 24h consécutives</t>
  </si>
  <si>
    <t xml:space="preserve">Calcul Abattement </t>
  </si>
  <si>
    <t>Enfant avec un handicap, maladie (majoration spéc. du tx horaire) :</t>
  </si>
  <si>
    <t>Taux du smic applicable</t>
  </si>
  <si>
    <t>Nom de l'employeur :</t>
  </si>
  <si>
    <t>Total HC et HS non  imposable :</t>
  </si>
  <si>
    <t>Revenu à déclarer par enfant :</t>
  </si>
  <si>
    <t>Montant du Revenu Imposable :</t>
  </si>
  <si>
    <t>Abattement forfaitaire :</t>
  </si>
  <si>
    <t>Revenus des salariés des particuliers employeurs</t>
  </si>
  <si>
    <t>Numéro SIRET</t>
  </si>
  <si>
    <t>Nom du collecteur (employeur…)</t>
  </si>
  <si>
    <t>Montant du Revenu Imposable</t>
  </si>
  <si>
    <t>Abbattement Forfaitaire (Assistants maternels/familiaux, journalistes)</t>
  </si>
  <si>
    <t>Revenus d'heures supplémentaires exonérées</t>
  </si>
  <si>
    <t>Montant de la retenue à la source</t>
  </si>
  <si>
    <t>Enfant</t>
  </si>
  <si>
    <t>TOTAL du montant à reporter :</t>
  </si>
  <si>
    <t>Le tableau ci-dessous permet de vous aider à saisir les informations nécessaires lorsque vous cliquez sur votre déclaration sur le crayon à coté de la case 1AA ou 1BA</t>
  </si>
  <si>
    <t>Ci-dessous les informations qui vous aides à compléter la partie "Traitements, Salaires" de votre déclaration</t>
  </si>
  <si>
    <t>Revenus des salariés des particuliers employeurs - Nom de l'Ass mat :</t>
  </si>
  <si>
    <t>Case 1AA ou 1BA</t>
  </si>
  <si>
    <t>Abattement forfaitaire des assistants maternels/familiaux et des journalistes - Nom de l'Ass mat :</t>
  </si>
  <si>
    <t>Case 1GA ou 1HA</t>
  </si>
  <si>
    <t>Heures supplémentaires exonérées - Nom de l'Ass mat :</t>
  </si>
  <si>
    <t>Case 1GH ou 1 HH</t>
  </si>
  <si>
    <t>Attention pour les montants des heures supplémentaires vérifiez qu'il n'y ai pas déjà un montant en cliquant sur le crayon de la case 1 AJ ou 1 BJ</t>
  </si>
  <si>
    <t>Les informations de pajemploi remonte automatiquement dans cette case il risque d'y avoir 2 fois le montant</t>
  </si>
  <si>
    <t>Si c'est le cas mettre 0 dans le détail de la case 1 AJ ou 1 BJ</t>
  </si>
  <si>
    <t>Traitements, Salaires :</t>
  </si>
  <si>
    <t>Réponse :</t>
  </si>
  <si>
    <t>Bulletin Pajemploi</t>
  </si>
  <si>
    <t>OUI</t>
  </si>
  <si>
    <t>A prendre en compte dans la déclaration (voir date de paiement)</t>
  </si>
  <si>
    <t>Bulletin FO</t>
  </si>
  <si>
    <t>Pour remplir le tableau suivant quels documents utilisez vous (Bulletin FO ou bulletin pajemploi) ?</t>
  </si>
  <si>
    <t xml:space="preserve">Faire la même chose pour la retenue à la source que pour les heures supplémentaires si le cas se présente. </t>
  </si>
  <si>
    <t>Document utilisé :</t>
  </si>
  <si>
    <t xml:space="preserve">Modif doc utilisé : </t>
  </si>
  <si>
    <t>REVENU 2024</t>
  </si>
  <si>
    <t>CALCUL DU REVENU IMPOSABLE 2024 POUR L'ANNEE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</si>
</sst>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0.00&quot; jrs&quot;"/>
    <numFmt numFmtId="166" formatCode="0.00&quot; hrs&quot;"/>
    <numFmt numFmtId="167" formatCode="#,##0.00&quot; €&quot;"/>
    <numFmt numFmtId="168" formatCode="mmmm\ yyyy"/>
    <numFmt numFmtId="169" formatCode="#,##0\ &quot;€&quot;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sz val="10"/>
      <color theme="9" tint="-0.249977111117893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2"/>
      <color theme="5"/>
      <name val="Arial"/>
      <family val="2"/>
    </font>
    <font>
      <b/>
      <sz val="10"/>
      <color rgb="FFFF0000"/>
      <name val="Arial"/>
      <family val="2"/>
    </font>
    <font>
      <sz val="10"/>
      <color theme="6" tint="-0.499984740745262"/>
      <name val="Arial"/>
      <family val="2"/>
    </font>
    <font>
      <sz val="10"/>
      <color theme="5" tint="-0.249977111117893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15C5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113">
    <xf numFmtId="0" fontId="0" fillId="0" borderId="0" xfId="0"/>
    <xf numFmtId="0" fontId="0" fillId="0" borderId="1" xfId="0" applyBorder="1" applyAlignment="1" applyProtection="1">
      <alignment horizontal="center" vertical="center" wrapText="1"/>
      <protection hidden="1"/>
    </xf>
    <xf numFmtId="44" fontId="0" fillId="0" borderId="3" xfId="1" applyFont="1" applyBorder="1" applyProtection="1">
      <protection hidden="1"/>
    </xf>
    <xf numFmtId="44" fontId="0" fillId="0" borderId="4" xfId="1" applyFont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14" fontId="2" fillId="0" borderId="0" xfId="0" applyNumberFormat="1" applyFont="1" applyAlignment="1" applyProtection="1">
      <alignment horizontal="center"/>
      <protection hidden="1"/>
    </xf>
    <xf numFmtId="14" fontId="0" fillId="0" borderId="1" xfId="0" applyNumberForma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68" fontId="0" fillId="0" borderId="6" xfId="0" applyNumberFormat="1" applyBorder="1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0" fontId="6" fillId="0" borderId="1" xfId="0" applyFont="1" applyBorder="1" applyAlignment="1" applyProtection="1">
      <alignment vertical="top" wrapText="1"/>
      <protection hidden="1"/>
    </xf>
    <xf numFmtId="0" fontId="4" fillId="0" borderId="1" xfId="0" applyFont="1" applyBorder="1" applyProtection="1">
      <protection hidden="1"/>
    </xf>
    <xf numFmtId="14" fontId="0" fillId="0" borderId="4" xfId="0" applyNumberFormat="1" applyBorder="1" applyProtection="1">
      <protection locked="0" hidden="1"/>
    </xf>
    <xf numFmtId="0" fontId="0" fillId="0" borderId="4" xfId="0" applyBorder="1" applyProtection="1"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0" fillId="4" borderId="1" xfId="0" applyFill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right"/>
      <protection hidden="1"/>
    </xf>
    <xf numFmtId="164" fontId="9" fillId="0" borderId="20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4" fontId="11" fillId="0" borderId="20" xfId="0" applyNumberFormat="1" applyFont="1" applyBorder="1" applyProtection="1">
      <protection hidden="1"/>
    </xf>
    <xf numFmtId="0" fontId="0" fillId="0" borderId="20" xfId="0" applyBorder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169" fontId="9" fillId="0" borderId="21" xfId="0" applyNumberFormat="1" applyFont="1" applyBorder="1" applyProtection="1">
      <protection hidden="1"/>
    </xf>
    <xf numFmtId="169" fontId="11" fillId="0" borderId="22" xfId="0" applyNumberFormat="1" applyFont="1" applyBorder="1" applyProtection="1">
      <protection hidden="1"/>
    </xf>
    <xf numFmtId="169" fontId="0" fillId="0" borderId="20" xfId="0" applyNumberFormat="1" applyBorder="1" applyProtection="1">
      <protection hidden="1"/>
    </xf>
    <xf numFmtId="169" fontId="5" fillId="0" borderId="4" xfId="0" applyNumberFormat="1" applyFont="1" applyBorder="1" applyProtection="1">
      <protection hidden="1"/>
    </xf>
    <xf numFmtId="0" fontId="5" fillId="0" borderId="0" xfId="0" applyFont="1"/>
    <xf numFmtId="0" fontId="2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169" fontId="0" fillId="0" borderId="20" xfId="0" applyNumberForma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1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6" fillId="0" borderId="0" xfId="0" applyFont="1" applyProtection="1">
      <protection hidden="1"/>
    </xf>
    <xf numFmtId="164" fontId="11" fillId="0" borderId="0" xfId="0" applyNumberFormat="1" applyFont="1" applyProtection="1">
      <protection hidden="1"/>
    </xf>
    <xf numFmtId="169" fontId="0" fillId="0" borderId="0" xfId="0" applyNumberFormat="1" applyProtection="1"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164" fontId="0" fillId="0" borderId="25" xfId="0" applyNumberFormat="1" applyBorder="1" applyProtection="1">
      <protection hidden="1"/>
    </xf>
    <xf numFmtId="164" fontId="0" fillId="0" borderId="26" xfId="0" applyNumberFormat="1" applyBorder="1" applyProtection="1">
      <protection hidden="1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11" fillId="0" borderId="27" xfId="0" applyNumberFormat="1" applyFont="1" applyBorder="1" applyProtection="1">
      <protection hidden="1"/>
    </xf>
    <xf numFmtId="164" fontId="0" fillId="0" borderId="17" xfId="0" applyNumberFormat="1" applyBorder="1" applyProtection="1">
      <protection hidden="1"/>
    </xf>
    <xf numFmtId="0" fontId="15" fillId="0" borderId="0" xfId="0" applyFont="1" applyProtection="1">
      <protection hidden="1"/>
    </xf>
    <xf numFmtId="0" fontId="13" fillId="0" borderId="0" xfId="0" applyFont="1" applyProtection="1">
      <protection hidden="1"/>
    </xf>
    <xf numFmtId="164" fontId="0" fillId="0" borderId="16" xfId="0" applyNumberFormat="1" applyBorder="1" applyProtection="1">
      <protection locked="0"/>
    </xf>
    <xf numFmtId="164" fontId="0" fillId="0" borderId="17" xfId="0" applyNumberFormat="1" applyBorder="1" applyProtection="1">
      <protection locked="0"/>
    </xf>
    <xf numFmtId="165" fontId="0" fillId="0" borderId="17" xfId="0" applyNumberFormat="1" applyBorder="1" applyProtection="1">
      <protection locked="0"/>
    </xf>
    <xf numFmtId="166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165" fontId="0" fillId="0" borderId="19" xfId="0" applyNumberFormat="1" applyBorder="1" applyProtection="1">
      <protection locked="0"/>
    </xf>
    <xf numFmtId="166" fontId="0" fillId="0" borderId="19" xfId="0" applyNumberFormat="1" applyBorder="1" applyProtection="1">
      <protection locked="0"/>
    </xf>
    <xf numFmtId="0" fontId="0" fillId="0" borderId="20" xfId="0" applyBorder="1" applyAlignment="1" applyProtection="1">
      <alignment horizontal="left" vertical="center"/>
      <protection hidden="1"/>
    </xf>
    <xf numFmtId="169" fontId="0" fillId="0" borderId="20" xfId="0" applyNumberFormat="1" applyBorder="1" applyAlignment="1" applyProtection="1">
      <alignment horizontal="right" vertical="center"/>
      <protection hidden="1"/>
    </xf>
    <xf numFmtId="169" fontId="2" fillId="0" borderId="20" xfId="0" applyNumberFormat="1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5" borderId="11" xfId="0" applyNumberFormat="1" applyFont="1" applyFill="1" applyBorder="1" applyProtection="1">
      <protection locked="0"/>
    </xf>
    <xf numFmtId="164" fontId="2" fillId="5" borderId="10" xfId="0" applyNumberFormat="1" applyFont="1" applyFill="1" applyBorder="1" applyProtection="1">
      <protection locked="0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0" fillId="5" borderId="14" xfId="0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13" fillId="5" borderId="15" xfId="0" applyFont="1" applyFill="1" applyBorder="1" applyAlignment="1" applyProtection="1">
      <alignment horizontal="center" vertical="center" wrapText="1"/>
      <protection hidden="1"/>
    </xf>
    <xf numFmtId="167" fontId="7" fillId="5" borderId="12" xfId="2" applyNumberFormat="1" applyFill="1" applyBorder="1" applyAlignment="1" applyProtection="1">
      <alignment horizontal="center" vertical="center"/>
      <protection locked="0" hidden="1"/>
    </xf>
    <xf numFmtId="167" fontId="7" fillId="5" borderId="12" xfId="2" applyNumberFormat="1" applyFill="1" applyBorder="1" applyAlignment="1" applyProtection="1">
      <alignment horizontal="center" vertical="center"/>
      <protection locked="0"/>
    </xf>
    <xf numFmtId="0" fontId="16" fillId="5" borderId="14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right"/>
      <protection hidden="1"/>
    </xf>
    <xf numFmtId="169" fontId="16" fillId="0" borderId="23" xfId="0" applyNumberFormat="1" applyFont="1" applyBorder="1" applyProtection="1">
      <protection hidden="1"/>
    </xf>
    <xf numFmtId="164" fontId="16" fillId="0" borderId="20" xfId="0" applyNumberFormat="1" applyFont="1" applyBorder="1" applyProtection="1">
      <protection hidden="1"/>
    </xf>
    <xf numFmtId="0" fontId="16" fillId="0" borderId="0" xfId="0" applyFont="1" applyProtection="1">
      <protection hidden="1"/>
    </xf>
    <xf numFmtId="168" fontId="17" fillId="0" borderId="3" xfId="0" applyNumberFormat="1" applyFont="1" applyBorder="1" applyAlignment="1" applyProtection="1">
      <alignment horizontal="left"/>
      <protection hidden="1"/>
    </xf>
    <xf numFmtId="168" fontId="17" fillId="0" borderId="4" xfId="0" applyNumberFormat="1" applyFont="1" applyBorder="1" applyAlignment="1" applyProtection="1">
      <alignment horizontal="left"/>
      <protection hidden="1"/>
    </xf>
    <xf numFmtId="0" fontId="0" fillId="5" borderId="20" xfId="0" applyFill="1" applyBorder="1" applyAlignment="1" applyProtection="1">
      <alignment horizontal="center" vertical="center"/>
      <protection locked="0"/>
    </xf>
    <xf numFmtId="169" fontId="0" fillId="5" borderId="20" xfId="0" applyNumberFormat="1" applyFill="1" applyBorder="1" applyAlignment="1" applyProtection="1">
      <alignment horizontal="right" vertical="center"/>
      <protection locked="0"/>
    </xf>
    <xf numFmtId="0" fontId="15" fillId="0" borderId="0" xfId="0" applyFont="1"/>
    <xf numFmtId="0" fontId="18" fillId="0" borderId="0" xfId="0" applyFont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6" fillId="5" borderId="28" xfId="0" applyFont="1" applyFill="1" applyBorder="1" applyAlignment="1" applyProtection="1">
      <alignment horizontal="center"/>
      <protection locked="0"/>
    </xf>
    <xf numFmtId="0" fontId="6" fillId="5" borderId="29" xfId="0" applyFont="1" applyFill="1" applyBorder="1" applyAlignment="1" applyProtection="1">
      <alignment horizontal="center"/>
      <protection locked="0"/>
    </xf>
    <xf numFmtId="0" fontId="6" fillId="5" borderId="30" xfId="0" applyFont="1" applyFill="1" applyBorder="1" applyAlignment="1" applyProtection="1">
      <alignment horizontal="center"/>
      <protection locked="0"/>
    </xf>
    <xf numFmtId="0" fontId="6" fillId="5" borderId="31" xfId="0" applyFont="1" applyFill="1" applyBorder="1" applyAlignment="1" applyProtection="1">
      <alignment horizontal="center"/>
      <protection locked="0"/>
    </xf>
    <xf numFmtId="0" fontId="6" fillId="5" borderId="32" xfId="0" applyFont="1" applyFill="1" applyBorder="1" applyAlignment="1" applyProtection="1">
      <alignment horizontal="center"/>
      <protection locked="0"/>
    </xf>
    <xf numFmtId="0" fontId="6" fillId="5" borderId="33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right"/>
      <protection hidden="1"/>
    </xf>
    <xf numFmtId="0" fontId="6" fillId="0" borderId="11" xfId="0" applyFont="1" applyBorder="1" applyAlignment="1" applyProtection="1">
      <alignment horizontal="right"/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6" fillId="5" borderId="2" xfId="0" applyFont="1" applyFill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right" vertical="center"/>
      <protection hidden="1"/>
    </xf>
    <xf numFmtId="0" fontId="14" fillId="0" borderId="0" xfId="0" applyFont="1" applyAlignment="1">
      <alignment horizontal="left" wrapText="1"/>
    </xf>
  </cellXfs>
  <cellStyles count="3">
    <cellStyle name="Excel Built-in Normal" xfId="2" xr:uid="{00000000-0005-0000-0000-000000000000}"/>
    <cellStyle name="Monétaire" xfId="1" builtinId="4"/>
    <cellStyle name="Normal" xfId="0" builtinId="0"/>
  </cellStyles>
  <dxfs count="56">
    <dxf>
      <font>
        <color theme="0"/>
      </font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theme="1" tint="0.14996795556505021"/>
        </patternFill>
      </fill>
    </dxf>
    <dxf>
      <fill>
        <gradientFill degree="90">
          <stop position="0">
            <color theme="0"/>
          </stop>
          <stop position="0.5">
            <color rgb="FFF15C5A"/>
          </stop>
          <stop position="1">
            <color theme="0"/>
          </stop>
        </gradient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theme="1" tint="0.14996795556505021"/>
        </patternFill>
      </fill>
    </dxf>
    <dxf>
      <fill>
        <gradientFill degree="90">
          <stop position="0">
            <color theme="0"/>
          </stop>
          <stop position="0.5">
            <color rgb="FFF15C5A"/>
          </stop>
          <stop position="1">
            <color theme="0"/>
          </stop>
        </gradient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lightUp"/>
      </fill>
    </dxf>
    <dxf>
      <fill>
        <patternFill>
          <bgColor theme="1" tint="0.14996795556505021"/>
        </patternFill>
      </fill>
    </dxf>
    <dxf>
      <fill>
        <gradientFill degree="90">
          <stop position="0">
            <color theme="0"/>
          </stop>
          <stop position="0.5">
            <color rgb="FFF15C5A"/>
          </stop>
          <stop position="1">
            <color theme="0"/>
          </stop>
        </gradient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lightUp"/>
      </fill>
    </dxf>
    <dxf>
      <fill>
        <patternFill>
          <bgColor theme="1" tint="0.14996795556505021"/>
        </patternFill>
      </fill>
    </dxf>
    <dxf>
      <fill>
        <gradientFill degree="90">
          <stop position="0">
            <color theme="0"/>
          </stop>
          <stop position="0.5">
            <color rgb="FFF15C5A"/>
          </stop>
          <stop position="1">
            <color theme="0"/>
          </stop>
        </gradient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lightUp"/>
      </fill>
    </dxf>
    <dxf>
      <fill>
        <patternFill>
          <bgColor theme="1" tint="0.14996795556505021"/>
        </patternFill>
      </fill>
    </dxf>
    <dxf>
      <fill>
        <gradientFill degree="90">
          <stop position="0">
            <color theme="0"/>
          </stop>
          <stop position="0.5">
            <color rgb="FFF15C5A"/>
          </stop>
          <stop position="1">
            <color theme="0"/>
          </stop>
        </gradient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theme="1" tint="0.14996795556505021"/>
        </patternFill>
      </fill>
    </dxf>
    <dxf>
      <fill>
        <gradientFill degree="90">
          <stop position="0">
            <color theme="0"/>
          </stop>
          <stop position="0.5">
            <color rgb="FFF15C5A"/>
          </stop>
          <stop position="1">
            <color theme="0"/>
          </stop>
        </gradient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theme="1" tint="0.14996795556505021"/>
        </patternFill>
      </fill>
    </dxf>
    <dxf>
      <fill>
        <gradientFill degree="90">
          <stop position="0">
            <color theme="0"/>
          </stop>
          <stop position="0.5">
            <color rgb="FFF15C5A"/>
          </stop>
          <stop position="1">
            <color theme="0"/>
          </stop>
        </gradient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theme="1" tint="0.14996795556505021"/>
        </patternFill>
      </fill>
    </dxf>
    <dxf>
      <fill>
        <gradientFill degree="90">
          <stop position="0">
            <color theme="0"/>
          </stop>
          <stop position="0.5">
            <color rgb="FFF15C5A"/>
          </stop>
          <stop position="1">
            <color theme="0"/>
          </stop>
        </gradient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theme="1" tint="0.1499679555650502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gradientFill degree="90">
          <stop position="0">
            <color theme="0"/>
          </stop>
          <stop position="0.5">
            <color rgb="FFF15C5A"/>
          </stop>
          <stop position="1">
            <color theme="0"/>
          </stop>
        </gradientFill>
      </fill>
    </dxf>
    <dxf>
      <font>
        <color rgb="FFF15C5A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15C5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76200</xdr:rowOff>
    </xdr:from>
    <xdr:to>
      <xdr:col>6</xdr:col>
      <xdr:colOff>971550</xdr:colOff>
      <xdr:row>6</xdr:row>
      <xdr:rowOff>69221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C5BF89-EBCB-4A21-8311-25C31F7CF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225" y="76200"/>
          <a:ext cx="1238250" cy="1145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F61"/>
  <sheetViews>
    <sheetView showGridLines="0" tabSelected="1" zoomScaleNormal="100" workbookViewId="0">
      <pane xSplit="1" topLeftCell="B1" activePane="topRight" state="frozenSplit"/>
      <selection activeCell="A4" sqref="A4"/>
      <selection pane="topRight" activeCell="C5" sqref="C5"/>
    </sheetView>
  </sheetViews>
  <sheetFormatPr baseColWidth="10" defaultRowHeight="12.75" x14ac:dyDescent="0.2"/>
  <cols>
    <col min="1" max="1" width="24.5703125" style="5" customWidth="1"/>
    <col min="2" max="82" width="15" style="5" customWidth="1"/>
    <col min="83" max="104" width="11.42578125" style="5"/>
    <col min="105" max="116" width="11.42578125" style="5" customWidth="1"/>
    <col min="117" max="16384" width="11.42578125" style="5"/>
  </cols>
  <sheetData>
    <row r="1" spans="1:214" x14ac:dyDescent="0.2">
      <c r="HC1" s="40" t="s">
        <v>69</v>
      </c>
      <c r="HF1" s="40" t="s">
        <v>67</v>
      </c>
    </row>
    <row r="2" spans="1:214" ht="20.25" x14ac:dyDescent="0.3">
      <c r="A2" s="4" t="s">
        <v>75</v>
      </c>
      <c r="HC2" s="40" t="s">
        <v>66</v>
      </c>
      <c r="HF2" s="40" t="s">
        <v>34</v>
      </c>
    </row>
    <row r="3" spans="1:214" x14ac:dyDescent="0.2">
      <c r="A3" s="6">
        <v>45292</v>
      </c>
    </row>
    <row r="4" spans="1:214" ht="13.5" thickBot="1" x14ac:dyDescent="0.25">
      <c r="A4" s="5" t="s">
        <v>4</v>
      </c>
    </row>
    <row r="5" spans="1:214" ht="18.75" thickBot="1" x14ac:dyDescent="0.3">
      <c r="A5" s="15" t="s">
        <v>74</v>
      </c>
    </row>
    <row r="7" spans="1:214" ht="13.5" thickBot="1" x14ac:dyDescent="0.25">
      <c r="A7" s="5" t="s">
        <v>5</v>
      </c>
    </row>
    <row r="8" spans="1:214" ht="13.5" thickBot="1" x14ac:dyDescent="0.25">
      <c r="A8" s="7">
        <v>45047</v>
      </c>
      <c r="B8" s="67">
        <v>11.52</v>
      </c>
      <c r="D8" s="51" t="s">
        <v>70</v>
      </c>
      <c r="E8" s="52"/>
      <c r="F8" s="52"/>
      <c r="G8" s="52"/>
      <c r="H8" s="52"/>
      <c r="I8" s="52"/>
      <c r="J8" s="52"/>
    </row>
    <row r="9" spans="1:214" ht="13.5" thickBot="1" x14ac:dyDescent="0.25">
      <c r="A9" s="7">
        <v>45292</v>
      </c>
      <c r="B9" s="67">
        <v>11.65</v>
      </c>
      <c r="D9" s="27" t="s">
        <v>65</v>
      </c>
      <c r="E9" s="103" t="s">
        <v>69</v>
      </c>
      <c r="F9" s="103"/>
      <c r="G9" s="103"/>
    </row>
    <row r="10" spans="1:214" ht="13.5" thickBot="1" x14ac:dyDescent="0.25">
      <c r="A10" s="16">
        <v>45597</v>
      </c>
      <c r="B10" s="68">
        <v>11.88</v>
      </c>
      <c r="D10" s="5" t="str">
        <f>+IF(E9=HC2,"Si vous utilisez les bulletins pajemploi le salaire net imposable mensuel comprend le montant des indemnitées d'entretien et repas.","")</f>
        <v/>
      </c>
    </row>
    <row r="11" spans="1:214" ht="13.5" thickBot="1" x14ac:dyDescent="0.25">
      <c r="A11" s="16"/>
      <c r="B11" s="68"/>
    </row>
    <row r="12" spans="1:214" ht="13.5" thickBot="1" x14ac:dyDescent="0.25">
      <c r="A12" s="16"/>
      <c r="B12" s="68"/>
    </row>
    <row r="13" spans="1:214" ht="13.5" thickBot="1" x14ac:dyDescent="0.25">
      <c r="A13" s="17"/>
      <c r="B13" s="68"/>
    </row>
    <row r="14" spans="1:214" ht="13.5" thickBot="1" x14ac:dyDescent="0.25"/>
    <row r="15" spans="1:214" ht="13.5" thickBot="1" x14ac:dyDescent="0.25">
      <c r="B15" s="100" t="s">
        <v>2</v>
      </c>
      <c r="C15" s="101"/>
      <c r="D15" s="101"/>
      <c r="E15" s="101"/>
      <c r="F15" s="101"/>
      <c r="G15" s="101"/>
      <c r="H15" s="101"/>
      <c r="I15" s="101"/>
      <c r="J15" s="102"/>
      <c r="K15" s="86" t="s">
        <v>6</v>
      </c>
      <c r="L15" s="87"/>
      <c r="M15" s="87"/>
      <c r="N15" s="87"/>
      <c r="O15" s="87"/>
      <c r="P15" s="87"/>
      <c r="Q15" s="87"/>
      <c r="R15" s="87"/>
      <c r="S15" s="88"/>
      <c r="T15" s="95" t="s">
        <v>7</v>
      </c>
      <c r="U15" s="96"/>
      <c r="V15" s="96"/>
      <c r="W15" s="96"/>
      <c r="X15" s="96"/>
      <c r="Y15" s="96"/>
      <c r="Z15" s="96"/>
      <c r="AA15" s="96"/>
      <c r="AB15" s="97"/>
      <c r="AC15" s="86" t="s">
        <v>8</v>
      </c>
      <c r="AD15" s="87"/>
      <c r="AE15" s="87"/>
      <c r="AF15" s="87"/>
      <c r="AG15" s="87"/>
      <c r="AH15" s="87"/>
      <c r="AI15" s="87"/>
      <c r="AJ15" s="87"/>
      <c r="AK15" s="88"/>
      <c r="AL15" s="95" t="s">
        <v>9</v>
      </c>
      <c r="AM15" s="96"/>
      <c r="AN15" s="96"/>
      <c r="AO15" s="96"/>
      <c r="AP15" s="96"/>
      <c r="AQ15" s="96"/>
      <c r="AR15" s="96"/>
      <c r="AS15" s="96"/>
      <c r="AT15" s="97"/>
      <c r="AU15" s="86" t="s">
        <v>10</v>
      </c>
      <c r="AV15" s="87"/>
      <c r="AW15" s="87"/>
      <c r="AX15" s="87"/>
      <c r="AY15" s="87"/>
      <c r="AZ15" s="87"/>
      <c r="BA15" s="87"/>
      <c r="BB15" s="87"/>
      <c r="BC15" s="88"/>
      <c r="BD15" s="95" t="s">
        <v>11</v>
      </c>
      <c r="BE15" s="96"/>
      <c r="BF15" s="96"/>
      <c r="BG15" s="96"/>
      <c r="BH15" s="96"/>
      <c r="BI15" s="96"/>
      <c r="BJ15" s="96"/>
      <c r="BK15" s="96"/>
      <c r="BL15" s="97"/>
      <c r="BM15" s="86" t="s">
        <v>12</v>
      </c>
      <c r="BN15" s="87"/>
      <c r="BO15" s="87"/>
      <c r="BP15" s="87"/>
      <c r="BQ15" s="87"/>
      <c r="BR15" s="87"/>
      <c r="BS15" s="87"/>
      <c r="BT15" s="87"/>
      <c r="BU15" s="88"/>
      <c r="BV15" s="100" t="s">
        <v>13</v>
      </c>
      <c r="BW15" s="101"/>
      <c r="BX15" s="101"/>
      <c r="BY15" s="101"/>
      <c r="BZ15" s="101"/>
      <c r="CA15" s="101"/>
      <c r="CB15" s="101"/>
      <c r="CC15" s="101"/>
      <c r="CD15" s="102"/>
    </row>
    <row r="16" spans="1:214" x14ac:dyDescent="0.2">
      <c r="A16" s="20" t="s">
        <v>39</v>
      </c>
      <c r="B16" s="89"/>
      <c r="C16" s="90"/>
      <c r="D16" s="90"/>
      <c r="E16" s="90"/>
      <c r="F16" s="90"/>
      <c r="G16" s="90"/>
      <c r="H16" s="90"/>
      <c r="I16" s="90"/>
      <c r="J16" s="91"/>
      <c r="K16" s="89"/>
      <c r="L16" s="90"/>
      <c r="M16" s="90"/>
      <c r="N16" s="90"/>
      <c r="O16" s="90"/>
      <c r="P16" s="90"/>
      <c r="Q16" s="90"/>
      <c r="R16" s="90"/>
      <c r="S16" s="91"/>
      <c r="T16" s="89"/>
      <c r="U16" s="90"/>
      <c r="V16" s="90"/>
      <c r="W16" s="90"/>
      <c r="X16" s="90"/>
      <c r="Y16" s="90"/>
      <c r="Z16" s="90"/>
      <c r="AA16" s="90"/>
      <c r="AB16" s="91"/>
      <c r="AC16" s="89"/>
      <c r="AD16" s="90"/>
      <c r="AE16" s="90"/>
      <c r="AF16" s="90"/>
      <c r="AG16" s="90"/>
      <c r="AH16" s="90"/>
      <c r="AI16" s="90"/>
      <c r="AJ16" s="90"/>
      <c r="AK16" s="91"/>
      <c r="AL16" s="89"/>
      <c r="AM16" s="90"/>
      <c r="AN16" s="90"/>
      <c r="AO16" s="90"/>
      <c r="AP16" s="90"/>
      <c r="AQ16" s="90"/>
      <c r="AR16" s="90"/>
      <c r="AS16" s="90"/>
      <c r="AT16" s="91"/>
      <c r="AU16" s="89"/>
      <c r="AV16" s="90"/>
      <c r="AW16" s="90"/>
      <c r="AX16" s="90"/>
      <c r="AY16" s="90"/>
      <c r="AZ16" s="90"/>
      <c r="BA16" s="90"/>
      <c r="BB16" s="90"/>
      <c r="BC16" s="91"/>
      <c r="BD16" s="89"/>
      <c r="BE16" s="90"/>
      <c r="BF16" s="90"/>
      <c r="BG16" s="90"/>
      <c r="BH16" s="90"/>
      <c r="BI16" s="90"/>
      <c r="BJ16" s="90"/>
      <c r="BK16" s="90"/>
      <c r="BL16" s="91"/>
      <c r="BM16" s="89"/>
      <c r="BN16" s="90"/>
      <c r="BO16" s="90"/>
      <c r="BP16" s="90"/>
      <c r="BQ16" s="90"/>
      <c r="BR16" s="90"/>
      <c r="BS16" s="90"/>
      <c r="BT16" s="90"/>
      <c r="BU16" s="91"/>
      <c r="BV16" s="89"/>
      <c r="BW16" s="90"/>
      <c r="BX16" s="90"/>
      <c r="BY16" s="90"/>
      <c r="BZ16" s="90"/>
      <c r="CA16" s="90"/>
      <c r="CB16" s="90"/>
      <c r="CC16" s="90"/>
      <c r="CD16" s="91"/>
    </row>
    <row r="17" spans="1:84" ht="13.5" thickBot="1" x14ac:dyDescent="0.25">
      <c r="A17" s="20" t="s">
        <v>16</v>
      </c>
      <c r="B17" s="92"/>
      <c r="C17" s="93"/>
      <c r="D17" s="93"/>
      <c r="E17" s="93"/>
      <c r="F17" s="93"/>
      <c r="G17" s="93"/>
      <c r="H17" s="93"/>
      <c r="I17" s="93"/>
      <c r="J17" s="94"/>
      <c r="K17" s="92"/>
      <c r="L17" s="93"/>
      <c r="M17" s="93"/>
      <c r="N17" s="93"/>
      <c r="O17" s="93"/>
      <c r="P17" s="93"/>
      <c r="Q17" s="93"/>
      <c r="R17" s="93"/>
      <c r="S17" s="94"/>
      <c r="T17" s="92"/>
      <c r="U17" s="93"/>
      <c r="V17" s="93"/>
      <c r="W17" s="93"/>
      <c r="X17" s="93"/>
      <c r="Y17" s="93"/>
      <c r="Z17" s="93"/>
      <c r="AA17" s="93"/>
      <c r="AB17" s="94"/>
      <c r="AC17" s="92"/>
      <c r="AD17" s="93"/>
      <c r="AE17" s="93"/>
      <c r="AF17" s="93"/>
      <c r="AG17" s="93"/>
      <c r="AH17" s="93"/>
      <c r="AI17" s="93"/>
      <c r="AJ17" s="93"/>
      <c r="AK17" s="94"/>
      <c r="AL17" s="92"/>
      <c r="AM17" s="93"/>
      <c r="AN17" s="93"/>
      <c r="AO17" s="93"/>
      <c r="AP17" s="93"/>
      <c r="AQ17" s="93"/>
      <c r="AR17" s="93"/>
      <c r="AS17" s="93"/>
      <c r="AT17" s="94"/>
      <c r="AU17" s="92"/>
      <c r="AV17" s="93"/>
      <c r="AW17" s="93"/>
      <c r="AX17" s="93"/>
      <c r="AY17" s="93"/>
      <c r="AZ17" s="93"/>
      <c r="BA17" s="93"/>
      <c r="BB17" s="93"/>
      <c r="BC17" s="94"/>
      <c r="BD17" s="92"/>
      <c r="BE17" s="93"/>
      <c r="BF17" s="93"/>
      <c r="BG17" s="93"/>
      <c r="BH17" s="93"/>
      <c r="BI17" s="93"/>
      <c r="BJ17" s="93"/>
      <c r="BK17" s="93"/>
      <c r="BL17" s="94"/>
      <c r="BM17" s="92"/>
      <c r="BN17" s="93"/>
      <c r="BO17" s="93"/>
      <c r="BP17" s="93"/>
      <c r="BQ17" s="93"/>
      <c r="BR17" s="93"/>
      <c r="BS17" s="93"/>
      <c r="BT17" s="93"/>
      <c r="BU17" s="94"/>
      <c r="BV17" s="92"/>
      <c r="BW17" s="93"/>
      <c r="BX17" s="93"/>
      <c r="BY17" s="93"/>
      <c r="BZ17" s="93"/>
      <c r="CA17" s="93"/>
      <c r="CB17" s="93"/>
      <c r="CC17" s="93"/>
      <c r="CD17" s="94"/>
    </row>
    <row r="18" spans="1:84" ht="13.5" thickBot="1" x14ac:dyDescent="0.25">
      <c r="B18" s="104" t="s">
        <v>72</v>
      </c>
      <c r="C18" s="105"/>
      <c r="D18" s="106" t="str">
        <f>+IF(H18="",+$E$9,H18)</f>
        <v>Bulletin FO</v>
      </c>
      <c r="E18" s="106"/>
      <c r="F18" s="107"/>
      <c r="G18" s="85" t="s">
        <v>73</v>
      </c>
      <c r="H18" s="108"/>
      <c r="I18" s="109"/>
      <c r="J18" s="110"/>
      <c r="K18" s="104" t="s">
        <v>72</v>
      </c>
      <c r="L18" s="105"/>
      <c r="M18" s="106" t="str">
        <f>+IF(Q18="",+$E$9,Q18)</f>
        <v>Bulletin FO</v>
      </c>
      <c r="N18" s="106"/>
      <c r="O18" s="107"/>
      <c r="P18" s="85" t="s">
        <v>73</v>
      </c>
      <c r="Q18" s="108"/>
      <c r="R18" s="109"/>
      <c r="S18" s="110"/>
      <c r="T18" s="104" t="s">
        <v>72</v>
      </c>
      <c r="U18" s="105"/>
      <c r="V18" s="106" t="str">
        <f>+IF(Z18="",+$E$9,Z18)</f>
        <v>Bulletin FO</v>
      </c>
      <c r="W18" s="106"/>
      <c r="X18" s="107"/>
      <c r="Y18" s="85" t="s">
        <v>73</v>
      </c>
      <c r="Z18" s="108"/>
      <c r="AA18" s="109"/>
      <c r="AB18" s="110"/>
      <c r="AC18" s="104" t="s">
        <v>72</v>
      </c>
      <c r="AD18" s="105"/>
      <c r="AE18" s="106" t="str">
        <f>+IF(AI18="",+$E$9,AI18)</f>
        <v>Bulletin FO</v>
      </c>
      <c r="AF18" s="106"/>
      <c r="AG18" s="107"/>
      <c r="AH18" s="85" t="s">
        <v>73</v>
      </c>
      <c r="AI18" s="108"/>
      <c r="AJ18" s="109"/>
      <c r="AK18" s="110"/>
      <c r="AL18" s="104" t="s">
        <v>72</v>
      </c>
      <c r="AM18" s="105"/>
      <c r="AN18" s="106" t="str">
        <f>+IF(AR18="",+$E$9,AR18)</f>
        <v>Bulletin FO</v>
      </c>
      <c r="AO18" s="106"/>
      <c r="AP18" s="107"/>
      <c r="AQ18" s="85" t="s">
        <v>73</v>
      </c>
      <c r="AR18" s="108"/>
      <c r="AS18" s="109"/>
      <c r="AT18" s="110"/>
      <c r="AU18" s="104" t="s">
        <v>72</v>
      </c>
      <c r="AV18" s="105"/>
      <c r="AW18" s="106" t="str">
        <f>+IF(BA18="",+$E$9,BA18)</f>
        <v>Bulletin FO</v>
      </c>
      <c r="AX18" s="106"/>
      <c r="AY18" s="107"/>
      <c r="AZ18" s="85" t="s">
        <v>73</v>
      </c>
      <c r="BA18" s="108"/>
      <c r="BB18" s="109"/>
      <c r="BC18" s="110"/>
      <c r="BD18" s="104" t="s">
        <v>72</v>
      </c>
      <c r="BE18" s="105"/>
      <c r="BF18" s="106" t="str">
        <f>+IF(BJ18="",+$E$9,BJ18)</f>
        <v>Bulletin FO</v>
      </c>
      <c r="BG18" s="106"/>
      <c r="BH18" s="107"/>
      <c r="BI18" s="85" t="s">
        <v>73</v>
      </c>
      <c r="BJ18" s="108"/>
      <c r="BK18" s="109"/>
      <c r="BL18" s="110"/>
      <c r="BM18" s="104" t="s">
        <v>72</v>
      </c>
      <c r="BN18" s="105"/>
      <c r="BO18" s="106" t="str">
        <f>+IF(BS18="",+$E$9,BS18)</f>
        <v>Bulletin FO</v>
      </c>
      <c r="BP18" s="106"/>
      <c r="BQ18" s="107"/>
      <c r="BR18" s="85" t="s">
        <v>73</v>
      </c>
      <c r="BS18" s="108"/>
      <c r="BT18" s="109"/>
      <c r="BU18" s="110"/>
      <c r="BV18" s="104" t="s">
        <v>72</v>
      </c>
      <c r="BW18" s="105"/>
      <c r="BX18" s="106" t="str">
        <f>+IF(CB18="",+$E$9,CB18)</f>
        <v>Bulletin FO</v>
      </c>
      <c r="BY18" s="106"/>
      <c r="BZ18" s="107"/>
      <c r="CA18" s="85" t="s">
        <v>73</v>
      </c>
      <c r="CB18" s="108"/>
      <c r="CC18" s="109"/>
      <c r="CD18" s="110"/>
    </row>
    <row r="19" spans="1:84" x14ac:dyDescent="0.2">
      <c r="B19" s="1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</row>
    <row r="20" spans="1:84" x14ac:dyDescent="0.2">
      <c r="B20" s="18"/>
      <c r="C20" s="8"/>
      <c r="D20" s="8"/>
      <c r="E20" s="9" t="s">
        <v>37</v>
      </c>
      <c r="F20" s="73" t="s">
        <v>34</v>
      </c>
      <c r="G20" s="10" t="str">
        <f>+IF(F20="OUI","Abattement 4 fois le montant horaire du SMIC brut","Abattement 3 fois le montant Horaire du SMIC brut")</f>
        <v>Abattement 3 fois le montant Horaire du SMIC brut</v>
      </c>
      <c r="I20" s="8"/>
      <c r="J20" s="8"/>
      <c r="K20" s="18"/>
      <c r="L20" s="8"/>
      <c r="M20" s="8"/>
      <c r="N20" s="9" t="s">
        <v>37</v>
      </c>
      <c r="O20" s="73" t="s">
        <v>34</v>
      </c>
      <c r="P20" s="10" t="str">
        <f>+IF(O20="OUI","Abattement 4 fois le montant horaire du SMIC brut","Abattement 3 fois le montant Horaire du SMIC brut")</f>
        <v>Abattement 3 fois le montant Horaire du SMIC brut</v>
      </c>
      <c r="R20" s="8"/>
      <c r="S20" s="8"/>
      <c r="T20" s="18"/>
      <c r="U20" s="8"/>
      <c r="V20" s="8"/>
      <c r="W20" s="9" t="s">
        <v>37</v>
      </c>
      <c r="X20" s="73" t="s">
        <v>34</v>
      </c>
      <c r="Y20" s="10" t="str">
        <f>+IF(X20="OUI","Abattement 4 fois le montant horaire du SMIC brut","Abattement 3 fois le montant Horaire du SMIC brut")</f>
        <v>Abattement 3 fois le montant Horaire du SMIC brut</v>
      </c>
      <c r="AA20" s="8"/>
      <c r="AB20" s="8"/>
      <c r="AC20" s="18"/>
      <c r="AD20" s="8"/>
      <c r="AE20" s="8"/>
      <c r="AF20" s="9" t="s">
        <v>37</v>
      </c>
      <c r="AG20" s="73" t="s">
        <v>34</v>
      </c>
      <c r="AH20" s="10" t="str">
        <f>+IF(AG20="OUI","Abattement 4 fois le montant horaire du SMIC brut","Abattement 3 fois le montant Horaire du SMIC brut")</f>
        <v>Abattement 3 fois le montant Horaire du SMIC brut</v>
      </c>
      <c r="AJ20" s="8"/>
      <c r="AK20" s="8"/>
      <c r="AL20" s="18"/>
      <c r="AM20" s="8"/>
      <c r="AN20" s="8"/>
      <c r="AO20" s="9" t="s">
        <v>37</v>
      </c>
      <c r="AP20" s="73" t="s">
        <v>34</v>
      </c>
      <c r="AQ20" s="10" t="str">
        <f>+IF(AP20="OUI","Abattement 4 fois le montant horaire du SMIC brut","Abattement 3 fois le montant Horaire du SMIC brut")</f>
        <v>Abattement 3 fois le montant Horaire du SMIC brut</v>
      </c>
      <c r="AS20" s="8"/>
      <c r="AT20" s="8"/>
      <c r="AU20" s="18"/>
      <c r="AV20" s="8"/>
      <c r="AW20" s="8"/>
      <c r="AX20" s="9" t="s">
        <v>37</v>
      </c>
      <c r="AY20" s="73" t="s">
        <v>34</v>
      </c>
      <c r="AZ20" s="10" t="str">
        <f>+IF(AY20="OUI","Abattement 4 fois le montant horaire du SMIC brut","Abattement 3 fois le montant Horaire du SMIC brut")</f>
        <v>Abattement 3 fois le montant Horaire du SMIC brut</v>
      </c>
      <c r="BB20" s="8"/>
      <c r="BC20" s="8"/>
      <c r="BD20" s="18"/>
      <c r="BE20" s="8"/>
      <c r="BF20" s="8"/>
      <c r="BG20" s="9" t="s">
        <v>37</v>
      </c>
      <c r="BH20" s="73" t="s">
        <v>34</v>
      </c>
      <c r="BI20" s="10" t="str">
        <f>+IF(BH20="OUI","Abattement 4 fois le montant horaire du SMIC brut","Abattement 3 fois le montant Horaire du SMIC brut")</f>
        <v>Abattement 3 fois le montant Horaire du SMIC brut</v>
      </c>
      <c r="BK20" s="8"/>
      <c r="BL20" s="8"/>
      <c r="BM20" s="18"/>
      <c r="BN20" s="8"/>
      <c r="BO20" s="8"/>
      <c r="BP20" s="9" t="s">
        <v>37</v>
      </c>
      <c r="BQ20" s="73" t="s">
        <v>34</v>
      </c>
      <c r="BR20" s="10" t="str">
        <f>+IF(BQ20="OUI","Abattement 4 fois le montant horaire du SMIC brut","Abattement 3 fois le montant Horaire du SMIC brut")</f>
        <v>Abattement 3 fois le montant Horaire du SMIC brut</v>
      </c>
      <c r="BT20" s="8"/>
      <c r="BU20" s="8"/>
      <c r="BV20" s="18"/>
      <c r="BW20" s="8"/>
      <c r="BX20" s="8"/>
      <c r="BY20" s="9" t="s">
        <v>37</v>
      </c>
      <c r="BZ20" s="74" t="s">
        <v>34</v>
      </c>
      <c r="CA20" s="10" t="str">
        <f>+IF(BZ20="OUI","Abattement 4 fois le montant horaire du SMIC brut","Abattement 3 fois le montant Horaire du SMIC brut")</f>
        <v>Abattement 3 fois le montant Horaire du SMIC brut</v>
      </c>
      <c r="CC20" s="8"/>
      <c r="CD20" s="8"/>
    </row>
    <row r="21" spans="1:84" ht="13.5" thickBot="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</row>
    <row r="22" spans="1:84" ht="13.5" thickBot="1" x14ac:dyDescent="0.25">
      <c r="D22" s="98" t="s">
        <v>1</v>
      </c>
      <c r="E22" s="99"/>
      <c r="F22" s="8"/>
      <c r="G22" s="8"/>
      <c r="H22" s="8"/>
      <c r="M22" s="98" t="s">
        <v>1</v>
      </c>
      <c r="N22" s="99"/>
      <c r="O22" s="8"/>
      <c r="P22" s="8"/>
      <c r="Q22" s="8"/>
      <c r="V22" s="98" t="s">
        <v>1</v>
      </c>
      <c r="W22" s="99"/>
      <c r="X22" s="8"/>
      <c r="Y22" s="8"/>
      <c r="Z22" s="8"/>
      <c r="AE22" s="98" t="s">
        <v>1</v>
      </c>
      <c r="AF22" s="99"/>
      <c r="AG22" s="8"/>
      <c r="AH22" s="8"/>
      <c r="AI22" s="8"/>
      <c r="AN22" s="98" t="s">
        <v>1</v>
      </c>
      <c r="AO22" s="99"/>
      <c r="AP22" s="8"/>
      <c r="AQ22" s="8"/>
      <c r="AR22" s="8"/>
      <c r="AW22" s="98" t="s">
        <v>1</v>
      </c>
      <c r="AX22" s="99"/>
      <c r="AY22" s="8"/>
      <c r="AZ22" s="8"/>
      <c r="BA22" s="8"/>
      <c r="BF22" s="98" t="s">
        <v>1</v>
      </c>
      <c r="BG22" s="99"/>
      <c r="BH22" s="8"/>
      <c r="BI22" s="8"/>
      <c r="BJ22" s="8"/>
      <c r="BO22" s="98" t="s">
        <v>1</v>
      </c>
      <c r="BP22" s="99"/>
      <c r="BQ22" s="8"/>
      <c r="BR22" s="8"/>
      <c r="BS22" s="8"/>
      <c r="BX22" s="98" t="s">
        <v>1</v>
      </c>
      <c r="BY22" s="99"/>
      <c r="BZ22" s="8"/>
      <c r="CA22" s="8"/>
      <c r="CB22" s="8"/>
    </row>
    <row r="23" spans="1:84" ht="74.25" customHeight="1" thickBot="1" x14ac:dyDescent="0.25">
      <c r="A23" s="11" t="s">
        <v>0</v>
      </c>
      <c r="B23" s="69" t="str">
        <f>+IF($E$9=$HC$1,"Salaires imposables","Salaires nets imposables pajemploi")</f>
        <v>Salaires imposables</v>
      </c>
      <c r="C23" s="71" t="str">
        <f>+IF(D18=$HC$1,"Indemnités entretien / repas","")</f>
        <v>Indemnités entretien / repas</v>
      </c>
      <c r="D23" s="70" t="s">
        <v>14</v>
      </c>
      <c r="E23" s="70" t="s">
        <v>15</v>
      </c>
      <c r="F23" s="70" t="s">
        <v>35</v>
      </c>
      <c r="G23" s="75" t="s">
        <v>30</v>
      </c>
      <c r="H23" s="71" t="s">
        <v>33</v>
      </c>
      <c r="I23" s="43" t="s">
        <v>36</v>
      </c>
      <c r="J23" s="72" t="s">
        <v>68</v>
      </c>
      <c r="K23" s="69" t="str">
        <f>+IF($E$9=$HC$1,"Salaires imposables","Salaires nets imposables pajemploi")</f>
        <v>Salaires imposables</v>
      </c>
      <c r="L23" s="71" t="str">
        <f>+IF(M18=$HC$1,"Indemnités entretien / repas","")</f>
        <v>Indemnités entretien / repas</v>
      </c>
      <c r="M23" s="70" t="s">
        <v>14</v>
      </c>
      <c r="N23" s="70" t="s">
        <v>15</v>
      </c>
      <c r="O23" s="70" t="s">
        <v>35</v>
      </c>
      <c r="P23" s="75" t="s">
        <v>30</v>
      </c>
      <c r="Q23" s="71" t="s">
        <v>33</v>
      </c>
      <c r="R23" s="43" t="s">
        <v>36</v>
      </c>
      <c r="S23" s="72" t="s">
        <v>68</v>
      </c>
      <c r="T23" s="69" t="str">
        <f>+IF($E$9=$HC$1,"Salaires imposables","Salaires nets imposables pajemploi")</f>
        <v>Salaires imposables</v>
      </c>
      <c r="U23" s="71" t="str">
        <f>+IF(V18=$HC$1,"Indemnités entretien / repas","")</f>
        <v>Indemnités entretien / repas</v>
      </c>
      <c r="V23" s="70" t="s">
        <v>14</v>
      </c>
      <c r="W23" s="70" t="s">
        <v>15</v>
      </c>
      <c r="X23" s="70" t="s">
        <v>35</v>
      </c>
      <c r="Y23" s="75" t="s">
        <v>30</v>
      </c>
      <c r="Z23" s="71" t="s">
        <v>33</v>
      </c>
      <c r="AA23" s="43" t="s">
        <v>36</v>
      </c>
      <c r="AB23" s="72" t="s">
        <v>68</v>
      </c>
      <c r="AC23" s="69" t="str">
        <f>+IF($E$9=$HC$1,"Salaires imposables","Salaires nets imposables pajemploi")</f>
        <v>Salaires imposables</v>
      </c>
      <c r="AD23" s="71" t="str">
        <f>+IF(AE18=$HC$1,"Indemnités entretien / repas","")</f>
        <v>Indemnités entretien / repas</v>
      </c>
      <c r="AE23" s="70" t="s">
        <v>14</v>
      </c>
      <c r="AF23" s="70" t="s">
        <v>15</v>
      </c>
      <c r="AG23" s="70" t="s">
        <v>35</v>
      </c>
      <c r="AH23" s="75" t="s">
        <v>30</v>
      </c>
      <c r="AI23" s="71" t="s">
        <v>33</v>
      </c>
      <c r="AJ23" s="43" t="s">
        <v>36</v>
      </c>
      <c r="AK23" s="72" t="s">
        <v>68</v>
      </c>
      <c r="AL23" s="69" t="str">
        <f>+IF($E$9=$HC$1,"Salaires imposables","Salaires nets imposables pajemploi")</f>
        <v>Salaires imposables</v>
      </c>
      <c r="AM23" s="71" t="str">
        <f>+IF(AN18=$HC$1,"Indemnités entretien / repas","")</f>
        <v>Indemnités entretien / repas</v>
      </c>
      <c r="AN23" s="70" t="s">
        <v>14</v>
      </c>
      <c r="AO23" s="70" t="s">
        <v>15</v>
      </c>
      <c r="AP23" s="70" t="s">
        <v>35</v>
      </c>
      <c r="AQ23" s="75" t="s">
        <v>30</v>
      </c>
      <c r="AR23" s="71" t="s">
        <v>33</v>
      </c>
      <c r="AS23" s="43" t="s">
        <v>36</v>
      </c>
      <c r="AT23" s="72" t="s">
        <v>68</v>
      </c>
      <c r="AU23" s="69" t="str">
        <f>+IF($E$9=$HC$1,"Salaires imposables","Salaires nets imposables pajemploi")</f>
        <v>Salaires imposables</v>
      </c>
      <c r="AV23" s="71" t="str">
        <f>+IF(AW18=$HC$1,"Indemnités entretien / repas","")</f>
        <v>Indemnités entretien / repas</v>
      </c>
      <c r="AW23" s="70" t="s">
        <v>14</v>
      </c>
      <c r="AX23" s="70" t="s">
        <v>15</v>
      </c>
      <c r="AY23" s="70" t="s">
        <v>35</v>
      </c>
      <c r="AZ23" s="75" t="s">
        <v>30</v>
      </c>
      <c r="BA23" s="71" t="s">
        <v>33</v>
      </c>
      <c r="BB23" s="43" t="s">
        <v>36</v>
      </c>
      <c r="BC23" s="72" t="s">
        <v>68</v>
      </c>
      <c r="BD23" s="69" t="str">
        <f>+IF($E$9=$HC$1,"Salaires imposables","Salaires nets imposables pajemploi")</f>
        <v>Salaires imposables</v>
      </c>
      <c r="BE23" s="71" t="str">
        <f>+IF(BF18=$HC$1,"Indemnités entretien / repas","")</f>
        <v>Indemnités entretien / repas</v>
      </c>
      <c r="BF23" s="70" t="s">
        <v>14</v>
      </c>
      <c r="BG23" s="70" t="s">
        <v>15</v>
      </c>
      <c r="BH23" s="70" t="s">
        <v>35</v>
      </c>
      <c r="BI23" s="75" t="s">
        <v>30</v>
      </c>
      <c r="BJ23" s="71" t="s">
        <v>33</v>
      </c>
      <c r="BK23" s="43" t="s">
        <v>36</v>
      </c>
      <c r="BL23" s="72" t="s">
        <v>68</v>
      </c>
      <c r="BM23" s="69" t="str">
        <f>+IF($E$9=$HC$1,"Salaires imposables","Salaires nets imposables pajemploi")</f>
        <v>Salaires imposables</v>
      </c>
      <c r="BN23" s="71" t="str">
        <f>+IF(BO18=$HC$1,"Indemnités entretien / repas","")</f>
        <v>Indemnités entretien / repas</v>
      </c>
      <c r="BO23" s="70" t="s">
        <v>14</v>
      </c>
      <c r="BP23" s="70" t="s">
        <v>15</v>
      </c>
      <c r="BQ23" s="70" t="s">
        <v>35</v>
      </c>
      <c r="BR23" s="75" t="s">
        <v>30</v>
      </c>
      <c r="BS23" s="71" t="s">
        <v>33</v>
      </c>
      <c r="BT23" s="43" t="s">
        <v>36</v>
      </c>
      <c r="BU23" s="72" t="s">
        <v>68</v>
      </c>
      <c r="BV23" s="69" t="str">
        <f>+IF($E$9=$HC$1,"Salaires imposables","Salaires nets imposables pajemploi")</f>
        <v>Salaires imposables</v>
      </c>
      <c r="BW23" s="71" t="str">
        <f>+IF(BX18=$HC$1,"Indemnités entretien / repas","")</f>
        <v>Indemnités entretien / repas</v>
      </c>
      <c r="BX23" s="70" t="s">
        <v>14</v>
      </c>
      <c r="BY23" s="70" t="s">
        <v>15</v>
      </c>
      <c r="BZ23" s="70" t="s">
        <v>35</v>
      </c>
      <c r="CA23" s="75" t="s">
        <v>30</v>
      </c>
      <c r="CB23" s="71" t="s">
        <v>33</v>
      </c>
      <c r="CC23" s="43" t="s">
        <v>36</v>
      </c>
      <c r="CD23" s="72" t="s">
        <v>68</v>
      </c>
      <c r="CF23" s="1" t="s">
        <v>38</v>
      </c>
    </row>
    <row r="24" spans="1:84" ht="14.25" customHeight="1" x14ac:dyDescent="0.2">
      <c r="A24" s="12">
        <f>DATE(YEAR(+A3),MONTH(A3)-1,1)</f>
        <v>45261</v>
      </c>
      <c r="B24" s="53"/>
      <c r="C24" s="54"/>
      <c r="D24" s="55"/>
      <c r="E24" s="56"/>
      <c r="F24" s="56"/>
      <c r="G24" s="54"/>
      <c r="H24" s="54"/>
      <c r="I24" s="44">
        <f>+IF($F$20="OUI",(D24*4*$CF24)+(E24*$CF24/8*4)+F24*$CF24,(D24*3*$CF24)+(E24*$CF24/8*3)+F24*$CF24)</f>
        <v>0</v>
      </c>
      <c r="J24" s="46" t="s">
        <v>34</v>
      </c>
      <c r="K24" s="53"/>
      <c r="L24" s="54"/>
      <c r="M24" s="55"/>
      <c r="N24" s="56"/>
      <c r="O24" s="56"/>
      <c r="P24" s="54"/>
      <c r="Q24" s="54"/>
      <c r="R24" s="44">
        <f>+IF($O$20="OUI",(M24*4*$CF24)+(N24*$CF24/8*4)+O24*$CF24,(M24*3*$CF24)+(N24*$CF24/8*3)+O24*$CF24)</f>
        <v>0</v>
      </c>
      <c r="S24" s="46" t="s">
        <v>34</v>
      </c>
      <c r="T24" s="53"/>
      <c r="U24" s="54"/>
      <c r="V24" s="55"/>
      <c r="W24" s="56"/>
      <c r="X24" s="56"/>
      <c r="Y24" s="54"/>
      <c r="Z24" s="54"/>
      <c r="AA24" s="44">
        <f>+IF($X$20="OUI",(V24*4*$CF24)+(W24*$CF24/8*4)+X24*$CF24,(V24*3*$CF24)+(W24*$CF24/8*3)+X24*$CF24)</f>
        <v>0</v>
      </c>
      <c r="AB24" s="46" t="s">
        <v>34</v>
      </c>
      <c r="AC24" s="53"/>
      <c r="AD24" s="54"/>
      <c r="AE24" s="55"/>
      <c r="AF24" s="56"/>
      <c r="AG24" s="56"/>
      <c r="AH24" s="54"/>
      <c r="AI24" s="54"/>
      <c r="AJ24" s="44">
        <f>+IF($AG$20="OUI",(AE24*4*$CF24)+(AF24*$CF24/8*4)+AG24*$CF24,(AE24*3*$CF24)+(AF24*$CF24/8*3)+AG24*$CF24)</f>
        <v>0</v>
      </c>
      <c r="AK24" s="46" t="s">
        <v>34</v>
      </c>
      <c r="AL24" s="53"/>
      <c r="AM24" s="54"/>
      <c r="AN24" s="55"/>
      <c r="AO24" s="56"/>
      <c r="AP24" s="56"/>
      <c r="AQ24" s="54"/>
      <c r="AR24" s="54"/>
      <c r="AS24" s="44">
        <f>+IF($AP$20="OUI",(AN24*4*$CF24)+(AO24*$CF24/8*4)+AP24*$CF24,(AN24*3*$CF24)+(AO24*$CF24/8*3)+AP24*$CF24)</f>
        <v>0</v>
      </c>
      <c r="AT24" s="46" t="s">
        <v>34</v>
      </c>
      <c r="AU24" s="53"/>
      <c r="AV24" s="54"/>
      <c r="AW24" s="55"/>
      <c r="AX24" s="56"/>
      <c r="AY24" s="56"/>
      <c r="AZ24" s="54"/>
      <c r="BA24" s="54"/>
      <c r="BB24" s="44">
        <f>+IF($AY$20="OUI",(AW24*4*$CF24)+(AX24*$CF24/8*4)+AY24*$CF24,(AW24*3*$CF24)+(AX24*$CF24/8*3)+AY24*$CF24)</f>
        <v>0</v>
      </c>
      <c r="BC24" s="46" t="s">
        <v>34</v>
      </c>
      <c r="BD24" s="53"/>
      <c r="BE24" s="54"/>
      <c r="BF24" s="55"/>
      <c r="BG24" s="56"/>
      <c r="BH24" s="56"/>
      <c r="BI24" s="54"/>
      <c r="BJ24" s="54"/>
      <c r="BK24" s="44">
        <f>+IF($BH$20="OUI",(BF24*4*$CF24)+(BG24*$CF24/8*4)+BH24*$CF24,(BF24*3*$CF24)+(BG24*$CF24/8*3)+BH24*$CF24)</f>
        <v>0</v>
      </c>
      <c r="BL24" s="46" t="s">
        <v>34</v>
      </c>
      <c r="BM24" s="53"/>
      <c r="BN24" s="54"/>
      <c r="BO24" s="55"/>
      <c r="BP24" s="56"/>
      <c r="BQ24" s="56"/>
      <c r="BR24" s="54"/>
      <c r="BS24" s="54"/>
      <c r="BT24" s="44">
        <f>+IF($BQ$20="OUI",(BO24*4*$CF24)+(BP24*$CF24/8*4)+BQ24*$CF24,(BO24*3*$CF24)+(BP24*$CF24/8*3)+BQ24*$CF24)</f>
        <v>0</v>
      </c>
      <c r="BU24" s="46" t="s">
        <v>34</v>
      </c>
      <c r="BV24" s="53"/>
      <c r="BW24" s="54"/>
      <c r="BX24" s="55"/>
      <c r="BY24" s="56"/>
      <c r="BZ24" s="56"/>
      <c r="CA24" s="54"/>
      <c r="CB24" s="54"/>
      <c r="CC24" s="44">
        <f>+IF($BZ$20="OUI",(BX24*4*$CF24)+(BY24*$CF24/8*4)+BZ24*$CF24,(BX24*3*$CF24)+(BY24*$CF24/8*3)+BZ24*$CF24)</f>
        <v>0</v>
      </c>
      <c r="CD24" s="46" t="s">
        <v>34</v>
      </c>
      <c r="CF24" s="2">
        <f>+VLOOKUP(A24,$A$8:$B$13,2,TRUE)</f>
        <v>11.52</v>
      </c>
    </row>
    <row r="25" spans="1:84" x14ac:dyDescent="0.2">
      <c r="A25" s="80">
        <f>DATE(YEAR(+A3),MONTH(A3),1)</f>
        <v>45292</v>
      </c>
      <c r="B25" s="53"/>
      <c r="C25" s="54"/>
      <c r="D25" s="55"/>
      <c r="E25" s="56"/>
      <c r="F25" s="56"/>
      <c r="G25" s="54"/>
      <c r="H25" s="54"/>
      <c r="I25" s="44">
        <f>+IF($F$20="OUI",(D25*4*$CF25)+(E25*$CF25/8*4)+F25*$CF25,(D25*3*$CF25)+(E25*$CF25/8*3)+F25*$CF25)</f>
        <v>0</v>
      </c>
      <c r="J25" s="47" t="s">
        <v>67</v>
      </c>
      <c r="K25" s="53"/>
      <c r="L25" s="54"/>
      <c r="M25" s="55"/>
      <c r="N25" s="56"/>
      <c r="O25" s="56"/>
      <c r="P25" s="54"/>
      <c r="Q25" s="54"/>
      <c r="R25" s="44">
        <f>+IF($O$20="OUI",(M25*4*$CF25)+(N25*$CF25/8*4)+O25*$CF25,(M25*3*$CF25)+(N25*$CF25/8*3)+O25*$CF25)</f>
        <v>0</v>
      </c>
      <c r="S25" s="47" t="s">
        <v>67</v>
      </c>
      <c r="T25" s="53"/>
      <c r="U25" s="54"/>
      <c r="V25" s="55"/>
      <c r="W25" s="56"/>
      <c r="X25" s="56"/>
      <c r="Y25" s="54"/>
      <c r="Z25" s="54"/>
      <c r="AA25" s="44">
        <f>+IF($X$20="OUI",(V25*4*$CF25)+(W25*$CF25/8*4)+X25*$CF25,(V25*3*$CF25)+(W25*$CF25/8*3)+X25*$CF25)</f>
        <v>0</v>
      </c>
      <c r="AB25" s="47" t="s">
        <v>67</v>
      </c>
      <c r="AC25" s="53"/>
      <c r="AD25" s="54"/>
      <c r="AE25" s="55"/>
      <c r="AF25" s="56"/>
      <c r="AG25" s="56"/>
      <c r="AH25" s="54"/>
      <c r="AI25" s="54"/>
      <c r="AJ25" s="44">
        <f>+IF($AG$20="OUI",(AE25*4*$CF25)+(AF25*$CF25/8*4)+AG25*$CF25,(AE25*3*$CF25)+(AF25*$CF25/8*3)+AG25*$CF25)</f>
        <v>0</v>
      </c>
      <c r="AK25" s="47" t="s">
        <v>67</v>
      </c>
      <c r="AL25" s="53"/>
      <c r="AM25" s="54"/>
      <c r="AN25" s="55"/>
      <c r="AO25" s="56"/>
      <c r="AP25" s="56"/>
      <c r="AQ25" s="54"/>
      <c r="AR25" s="54"/>
      <c r="AS25" s="44">
        <f>+IF($AP$20="OUI",(AN25*4*$CF25)+(AO25*$CF25/8*4)+AP25*$CF25,(AN25*3*$CF25)+(AO25*$CF25/8*3)+AP25*$CF25)</f>
        <v>0</v>
      </c>
      <c r="AT25" s="47" t="s">
        <v>67</v>
      </c>
      <c r="AU25" s="53"/>
      <c r="AV25" s="54"/>
      <c r="AW25" s="55"/>
      <c r="AX25" s="56"/>
      <c r="AY25" s="56"/>
      <c r="AZ25" s="54"/>
      <c r="BA25" s="54"/>
      <c r="BB25" s="44">
        <f>+IF($AY$20="OUI",(AW25*4*$CF25)+(AX25*$CF25/8*4)+AY25*$CF25,(AW25*3*$CF25)+(AX25*$CF25/8*3)+AY25*$CF25)</f>
        <v>0</v>
      </c>
      <c r="BC25" s="47" t="s">
        <v>67</v>
      </c>
      <c r="BD25" s="53"/>
      <c r="BE25" s="54"/>
      <c r="BF25" s="55"/>
      <c r="BG25" s="56"/>
      <c r="BH25" s="56"/>
      <c r="BI25" s="54"/>
      <c r="BJ25" s="54"/>
      <c r="BK25" s="44">
        <f>+IF($BH$20="OUI",(BF25*4*$CF25)+(BG25*$CF25/8*4)+BH25*$CF25,(BF25*3*$CF25)+(BG25*$CF25/8*3)+BH25*$CF25)</f>
        <v>0</v>
      </c>
      <c r="BL25" s="47" t="s">
        <v>67</v>
      </c>
      <c r="BM25" s="53"/>
      <c r="BN25" s="54"/>
      <c r="BO25" s="55"/>
      <c r="BP25" s="56"/>
      <c r="BQ25" s="56"/>
      <c r="BR25" s="54"/>
      <c r="BS25" s="54"/>
      <c r="BT25" s="44">
        <f>+IF($BQ$20="OUI",(BO25*4*$CF25)+(BP25*$CF25/8*4)+BQ25*$CF25,(BO25*3*$CF25)+(BP25*$CF25/8*3)+BQ25*$CF25)</f>
        <v>0</v>
      </c>
      <c r="BU25" s="47" t="s">
        <v>67</v>
      </c>
      <c r="BV25" s="53"/>
      <c r="BW25" s="54"/>
      <c r="BX25" s="55"/>
      <c r="BY25" s="56"/>
      <c r="BZ25" s="56"/>
      <c r="CA25" s="54"/>
      <c r="CB25" s="54"/>
      <c r="CC25" s="44">
        <f>+IF($BZ$20="OUI",(BX25*4*$CF25)+(BY25*$CF25/8*4)+BZ25*$CF25,(BX25*3*$CF25)+(BY25*$CF25/8*3)+BZ25*$CF25)</f>
        <v>0</v>
      </c>
      <c r="CD25" s="47" t="s">
        <v>67</v>
      </c>
      <c r="CF25" s="2">
        <f t="shared" ref="CF25:CF36" si="0">+VLOOKUP(A25,$A$8:$B$13,2,TRUE)</f>
        <v>11.65</v>
      </c>
    </row>
    <row r="26" spans="1:84" x14ac:dyDescent="0.2">
      <c r="A26" s="80">
        <f>DATE(YEAR(+A25),MONTH(A25)+1,1)</f>
        <v>45323</v>
      </c>
      <c r="B26" s="53"/>
      <c r="C26" s="54"/>
      <c r="D26" s="55"/>
      <c r="E26" s="56"/>
      <c r="F26" s="56"/>
      <c r="G26" s="54"/>
      <c r="H26" s="54"/>
      <c r="I26" s="44">
        <f t="shared" ref="I26:I35" si="1">+IF($F$20="OUI",(D26*4*$CF26)+(E26*$CF26/8*4)+F26*$CF26,(D26*3*$CF26)+(E26*$CF26/8*3)+F26*$CF26)</f>
        <v>0</v>
      </c>
      <c r="J26" s="47" t="s">
        <v>67</v>
      </c>
      <c r="K26" s="53"/>
      <c r="L26" s="54"/>
      <c r="M26" s="55"/>
      <c r="N26" s="56"/>
      <c r="O26" s="56"/>
      <c r="P26" s="54"/>
      <c r="Q26" s="54"/>
      <c r="R26" s="44">
        <f t="shared" ref="R26:R36" si="2">+IF($O$20="OUI",(M26*4*$CF26)+(N26*$CF26/8*4)+O26*$CF26,(M26*3*$CF26)+(N26*$CF26/8*3)+O26*$CF26)</f>
        <v>0</v>
      </c>
      <c r="S26" s="47" t="s">
        <v>67</v>
      </c>
      <c r="T26" s="53"/>
      <c r="U26" s="54"/>
      <c r="V26" s="55"/>
      <c r="W26" s="56"/>
      <c r="X26" s="56"/>
      <c r="Y26" s="54"/>
      <c r="Z26" s="54"/>
      <c r="AA26" s="44">
        <f t="shared" ref="AA26:AA36" si="3">+IF($X$20="OUI",(V26*4*$CF26)+(W26*$CF26/8*4)+X26*$CF26,(V26*3*$CF26)+(W26*$CF26/8*3)+X26*$CF26)</f>
        <v>0</v>
      </c>
      <c r="AB26" s="47" t="s">
        <v>67</v>
      </c>
      <c r="AC26" s="53"/>
      <c r="AD26" s="54"/>
      <c r="AE26" s="55"/>
      <c r="AF26" s="56"/>
      <c r="AG26" s="56"/>
      <c r="AH26" s="54"/>
      <c r="AI26" s="54"/>
      <c r="AJ26" s="44">
        <f t="shared" ref="AJ26:AJ36" si="4">+IF($AG$20="OUI",(AE26*4*$CF26)+(AF26*$CF26/8*4)+AG26*$CF26,(AE26*3*$CF26)+(AF26*$CF26/8*3)+AG26*$CF26)</f>
        <v>0</v>
      </c>
      <c r="AK26" s="47" t="s">
        <v>67</v>
      </c>
      <c r="AL26" s="53"/>
      <c r="AM26" s="54"/>
      <c r="AN26" s="55"/>
      <c r="AO26" s="56"/>
      <c r="AP26" s="56"/>
      <c r="AQ26" s="54"/>
      <c r="AR26" s="54"/>
      <c r="AS26" s="44">
        <f t="shared" ref="AS26:AS36" si="5">+IF($AP$20="OUI",(AN26*4*$CF26)+(AO26*$CF26/8*4)+AP26*$CF26,(AN26*3*$CF26)+(AO26*$CF26/8*3)+AP26*$CF26)</f>
        <v>0</v>
      </c>
      <c r="AT26" s="47" t="s">
        <v>67</v>
      </c>
      <c r="AU26" s="53"/>
      <c r="AV26" s="54"/>
      <c r="AW26" s="55"/>
      <c r="AX26" s="56"/>
      <c r="AY26" s="56"/>
      <c r="AZ26" s="54"/>
      <c r="BA26" s="54"/>
      <c r="BB26" s="44">
        <f t="shared" ref="BB26:BB36" si="6">+IF($AY$20="OUI",(AW26*4*$CF26)+(AX26*$CF26/8*4)+AY26*$CF26,(AW26*3*$CF26)+(AX26*$CF26/8*3)+AY26*$CF26)</f>
        <v>0</v>
      </c>
      <c r="BC26" s="47" t="s">
        <v>67</v>
      </c>
      <c r="BD26" s="53"/>
      <c r="BE26" s="54"/>
      <c r="BF26" s="55"/>
      <c r="BG26" s="56"/>
      <c r="BH26" s="56"/>
      <c r="BI26" s="54"/>
      <c r="BJ26" s="54"/>
      <c r="BK26" s="44">
        <f t="shared" ref="BK26:BK36" si="7">+IF($BH$20="OUI",(BF26*4*$CF26)+(BG26*$CF26/8*4)+BH26*$CF26,(BF26*3*$CF26)+(BG26*$CF26/8*3)+BH26*$CF26)</f>
        <v>0</v>
      </c>
      <c r="BL26" s="47" t="s">
        <v>67</v>
      </c>
      <c r="BM26" s="53"/>
      <c r="BN26" s="54"/>
      <c r="BO26" s="55"/>
      <c r="BP26" s="56"/>
      <c r="BQ26" s="56"/>
      <c r="BR26" s="54"/>
      <c r="BS26" s="54"/>
      <c r="BT26" s="44">
        <f t="shared" ref="BT26:BT36" si="8">+IF($BQ$20="OUI",(BO26*4*$CF26)+(BP26*$CF26/8*4)+BQ26*$CF26,(BO26*3*$CF26)+(BP26*$CF26/8*3)+BQ26*$CF26)</f>
        <v>0</v>
      </c>
      <c r="BU26" s="47" t="s">
        <v>67</v>
      </c>
      <c r="BV26" s="53"/>
      <c r="BW26" s="54"/>
      <c r="BX26" s="55"/>
      <c r="BY26" s="56"/>
      <c r="BZ26" s="56"/>
      <c r="CA26" s="54"/>
      <c r="CB26" s="54"/>
      <c r="CC26" s="44">
        <f t="shared" ref="CC26:CC36" si="9">+IF($BZ$20="OUI",(BX26*4*$CF26)+(BY26*$CF26/8*4)+BZ26*$CF26,(BX26*3*$CF26)+(BY26*$CF26/8*3)+BZ26*$CF26)</f>
        <v>0</v>
      </c>
      <c r="CD26" s="47" t="s">
        <v>67</v>
      </c>
      <c r="CF26" s="2">
        <f t="shared" si="0"/>
        <v>11.65</v>
      </c>
    </row>
    <row r="27" spans="1:84" x14ac:dyDescent="0.2">
      <c r="A27" s="80">
        <f t="shared" ref="A27:A36" si="10">DATE(YEAR(+A26),MONTH(A26)+1,1)</f>
        <v>45352</v>
      </c>
      <c r="B27" s="53"/>
      <c r="C27" s="54"/>
      <c r="D27" s="55"/>
      <c r="E27" s="56"/>
      <c r="F27" s="56"/>
      <c r="G27" s="54"/>
      <c r="H27" s="54"/>
      <c r="I27" s="44">
        <f t="shared" si="1"/>
        <v>0</v>
      </c>
      <c r="J27" s="47" t="s">
        <v>67</v>
      </c>
      <c r="K27" s="53"/>
      <c r="L27" s="54"/>
      <c r="M27" s="55"/>
      <c r="N27" s="56"/>
      <c r="O27" s="56"/>
      <c r="P27" s="54"/>
      <c r="Q27" s="54"/>
      <c r="R27" s="44">
        <f t="shared" si="2"/>
        <v>0</v>
      </c>
      <c r="S27" s="47" t="s">
        <v>67</v>
      </c>
      <c r="T27" s="53"/>
      <c r="U27" s="54"/>
      <c r="V27" s="55"/>
      <c r="W27" s="56"/>
      <c r="X27" s="56"/>
      <c r="Y27" s="54"/>
      <c r="Z27" s="54"/>
      <c r="AA27" s="44">
        <f t="shared" si="3"/>
        <v>0</v>
      </c>
      <c r="AB27" s="47" t="s">
        <v>67</v>
      </c>
      <c r="AC27" s="53"/>
      <c r="AD27" s="54"/>
      <c r="AE27" s="55"/>
      <c r="AF27" s="56"/>
      <c r="AG27" s="56"/>
      <c r="AH27" s="54"/>
      <c r="AI27" s="54"/>
      <c r="AJ27" s="44">
        <f t="shared" si="4"/>
        <v>0</v>
      </c>
      <c r="AK27" s="47" t="s">
        <v>67</v>
      </c>
      <c r="AL27" s="53"/>
      <c r="AM27" s="54"/>
      <c r="AN27" s="55"/>
      <c r="AO27" s="56"/>
      <c r="AP27" s="56"/>
      <c r="AQ27" s="54"/>
      <c r="AR27" s="54"/>
      <c r="AS27" s="44">
        <f t="shared" si="5"/>
        <v>0</v>
      </c>
      <c r="AT27" s="47" t="s">
        <v>67</v>
      </c>
      <c r="AU27" s="53"/>
      <c r="AV27" s="54"/>
      <c r="AW27" s="55"/>
      <c r="AX27" s="56"/>
      <c r="AY27" s="56"/>
      <c r="AZ27" s="54"/>
      <c r="BA27" s="54"/>
      <c r="BB27" s="44">
        <f t="shared" si="6"/>
        <v>0</v>
      </c>
      <c r="BC27" s="47" t="s">
        <v>67</v>
      </c>
      <c r="BD27" s="53"/>
      <c r="BE27" s="54"/>
      <c r="BF27" s="55"/>
      <c r="BG27" s="56"/>
      <c r="BH27" s="56"/>
      <c r="BI27" s="54"/>
      <c r="BJ27" s="54"/>
      <c r="BK27" s="44">
        <f t="shared" si="7"/>
        <v>0</v>
      </c>
      <c r="BL27" s="47" t="s">
        <v>67</v>
      </c>
      <c r="BM27" s="53"/>
      <c r="BN27" s="54"/>
      <c r="BO27" s="55"/>
      <c r="BP27" s="56"/>
      <c r="BQ27" s="56"/>
      <c r="BR27" s="54"/>
      <c r="BS27" s="54"/>
      <c r="BT27" s="44">
        <f t="shared" si="8"/>
        <v>0</v>
      </c>
      <c r="BU27" s="47" t="s">
        <v>67</v>
      </c>
      <c r="BV27" s="53"/>
      <c r="BW27" s="54"/>
      <c r="BX27" s="55"/>
      <c r="BY27" s="56"/>
      <c r="BZ27" s="56"/>
      <c r="CA27" s="54"/>
      <c r="CB27" s="54"/>
      <c r="CC27" s="44">
        <f t="shared" si="9"/>
        <v>0</v>
      </c>
      <c r="CD27" s="47" t="s">
        <v>67</v>
      </c>
      <c r="CF27" s="2">
        <f t="shared" si="0"/>
        <v>11.65</v>
      </c>
    </row>
    <row r="28" spans="1:84" x14ac:dyDescent="0.2">
      <c r="A28" s="80">
        <f t="shared" si="10"/>
        <v>45383</v>
      </c>
      <c r="B28" s="53"/>
      <c r="C28" s="54"/>
      <c r="D28" s="55"/>
      <c r="E28" s="56"/>
      <c r="F28" s="56"/>
      <c r="G28" s="54"/>
      <c r="H28" s="54"/>
      <c r="I28" s="44">
        <f t="shared" si="1"/>
        <v>0</v>
      </c>
      <c r="J28" s="47" t="s">
        <v>67</v>
      </c>
      <c r="K28" s="53"/>
      <c r="L28" s="54"/>
      <c r="M28" s="55"/>
      <c r="N28" s="56"/>
      <c r="O28" s="56"/>
      <c r="P28" s="54"/>
      <c r="Q28" s="54"/>
      <c r="R28" s="44">
        <f t="shared" si="2"/>
        <v>0</v>
      </c>
      <c r="S28" s="47" t="s">
        <v>67</v>
      </c>
      <c r="T28" s="53"/>
      <c r="U28" s="54"/>
      <c r="V28" s="55"/>
      <c r="W28" s="56"/>
      <c r="X28" s="56"/>
      <c r="Y28" s="54"/>
      <c r="Z28" s="54"/>
      <c r="AA28" s="44">
        <f t="shared" si="3"/>
        <v>0</v>
      </c>
      <c r="AB28" s="47" t="s">
        <v>67</v>
      </c>
      <c r="AC28" s="53"/>
      <c r="AD28" s="54"/>
      <c r="AE28" s="55"/>
      <c r="AF28" s="56"/>
      <c r="AG28" s="56"/>
      <c r="AH28" s="54"/>
      <c r="AI28" s="54"/>
      <c r="AJ28" s="44">
        <f t="shared" si="4"/>
        <v>0</v>
      </c>
      <c r="AK28" s="47" t="s">
        <v>67</v>
      </c>
      <c r="AL28" s="53"/>
      <c r="AM28" s="54"/>
      <c r="AN28" s="55"/>
      <c r="AO28" s="56"/>
      <c r="AP28" s="56"/>
      <c r="AQ28" s="54"/>
      <c r="AR28" s="54"/>
      <c r="AS28" s="44">
        <f t="shared" si="5"/>
        <v>0</v>
      </c>
      <c r="AT28" s="47" t="s">
        <v>67</v>
      </c>
      <c r="AU28" s="53"/>
      <c r="AV28" s="54"/>
      <c r="AW28" s="55"/>
      <c r="AX28" s="56"/>
      <c r="AY28" s="56"/>
      <c r="AZ28" s="54"/>
      <c r="BA28" s="54"/>
      <c r="BB28" s="44">
        <f t="shared" si="6"/>
        <v>0</v>
      </c>
      <c r="BC28" s="47" t="s">
        <v>67</v>
      </c>
      <c r="BD28" s="53"/>
      <c r="BE28" s="54"/>
      <c r="BF28" s="55"/>
      <c r="BG28" s="56"/>
      <c r="BH28" s="56"/>
      <c r="BI28" s="54"/>
      <c r="BJ28" s="54"/>
      <c r="BK28" s="44">
        <f t="shared" si="7"/>
        <v>0</v>
      </c>
      <c r="BL28" s="47" t="s">
        <v>67</v>
      </c>
      <c r="BM28" s="53"/>
      <c r="BN28" s="54"/>
      <c r="BO28" s="55"/>
      <c r="BP28" s="56"/>
      <c r="BQ28" s="56"/>
      <c r="BR28" s="54"/>
      <c r="BS28" s="54"/>
      <c r="BT28" s="44">
        <f t="shared" si="8"/>
        <v>0</v>
      </c>
      <c r="BU28" s="47" t="s">
        <v>67</v>
      </c>
      <c r="BV28" s="53"/>
      <c r="BW28" s="54"/>
      <c r="BX28" s="55"/>
      <c r="BY28" s="56"/>
      <c r="BZ28" s="56"/>
      <c r="CA28" s="54"/>
      <c r="CB28" s="54"/>
      <c r="CC28" s="44">
        <f t="shared" si="9"/>
        <v>0</v>
      </c>
      <c r="CD28" s="47" t="s">
        <v>67</v>
      </c>
      <c r="CF28" s="2">
        <f t="shared" si="0"/>
        <v>11.65</v>
      </c>
    </row>
    <row r="29" spans="1:84" x14ac:dyDescent="0.2">
      <c r="A29" s="80">
        <f t="shared" si="10"/>
        <v>45413</v>
      </c>
      <c r="B29" s="53"/>
      <c r="C29" s="54"/>
      <c r="D29" s="55"/>
      <c r="E29" s="56"/>
      <c r="F29" s="56"/>
      <c r="G29" s="54"/>
      <c r="H29" s="54"/>
      <c r="I29" s="44">
        <f t="shared" si="1"/>
        <v>0</v>
      </c>
      <c r="J29" s="47" t="s">
        <v>67</v>
      </c>
      <c r="K29" s="53"/>
      <c r="L29" s="54"/>
      <c r="M29" s="55"/>
      <c r="N29" s="56"/>
      <c r="O29" s="56"/>
      <c r="P29" s="54"/>
      <c r="Q29" s="54"/>
      <c r="R29" s="44">
        <f t="shared" si="2"/>
        <v>0</v>
      </c>
      <c r="S29" s="47" t="s">
        <v>67</v>
      </c>
      <c r="T29" s="53"/>
      <c r="U29" s="54"/>
      <c r="V29" s="55"/>
      <c r="W29" s="56"/>
      <c r="X29" s="56"/>
      <c r="Y29" s="54"/>
      <c r="Z29" s="54"/>
      <c r="AA29" s="44">
        <f t="shared" si="3"/>
        <v>0</v>
      </c>
      <c r="AB29" s="47" t="s">
        <v>67</v>
      </c>
      <c r="AC29" s="53"/>
      <c r="AD29" s="54"/>
      <c r="AE29" s="55"/>
      <c r="AF29" s="56"/>
      <c r="AG29" s="56"/>
      <c r="AH29" s="54"/>
      <c r="AI29" s="54"/>
      <c r="AJ29" s="44">
        <f t="shared" si="4"/>
        <v>0</v>
      </c>
      <c r="AK29" s="47" t="s">
        <v>67</v>
      </c>
      <c r="AL29" s="53"/>
      <c r="AM29" s="54"/>
      <c r="AN29" s="55"/>
      <c r="AO29" s="56"/>
      <c r="AP29" s="56"/>
      <c r="AQ29" s="54"/>
      <c r="AR29" s="54"/>
      <c r="AS29" s="44">
        <f t="shared" si="5"/>
        <v>0</v>
      </c>
      <c r="AT29" s="47" t="s">
        <v>67</v>
      </c>
      <c r="AU29" s="53"/>
      <c r="AV29" s="54"/>
      <c r="AW29" s="55"/>
      <c r="AX29" s="56"/>
      <c r="AY29" s="56"/>
      <c r="AZ29" s="54"/>
      <c r="BA29" s="54"/>
      <c r="BB29" s="44">
        <f t="shared" si="6"/>
        <v>0</v>
      </c>
      <c r="BC29" s="47" t="s">
        <v>67</v>
      </c>
      <c r="BD29" s="53"/>
      <c r="BE29" s="54"/>
      <c r="BF29" s="55"/>
      <c r="BG29" s="56"/>
      <c r="BH29" s="56"/>
      <c r="BI29" s="54"/>
      <c r="BJ29" s="54"/>
      <c r="BK29" s="44">
        <f t="shared" si="7"/>
        <v>0</v>
      </c>
      <c r="BL29" s="47" t="s">
        <v>67</v>
      </c>
      <c r="BM29" s="53"/>
      <c r="BN29" s="54"/>
      <c r="BO29" s="55"/>
      <c r="BP29" s="56"/>
      <c r="BQ29" s="56"/>
      <c r="BR29" s="54"/>
      <c r="BS29" s="54"/>
      <c r="BT29" s="44">
        <f t="shared" si="8"/>
        <v>0</v>
      </c>
      <c r="BU29" s="47" t="s">
        <v>67</v>
      </c>
      <c r="BV29" s="53"/>
      <c r="BW29" s="54"/>
      <c r="BX29" s="55"/>
      <c r="BY29" s="56"/>
      <c r="BZ29" s="56"/>
      <c r="CA29" s="54"/>
      <c r="CB29" s="54"/>
      <c r="CC29" s="44">
        <f t="shared" si="9"/>
        <v>0</v>
      </c>
      <c r="CD29" s="47" t="s">
        <v>67</v>
      </c>
      <c r="CF29" s="2">
        <f t="shared" si="0"/>
        <v>11.65</v>
      </c>
    </row>
    <row r="30" spans="1:84" x14ac:dyDescent="0.2">
      <c r="A30" s="80">
        <f t="shared" si="10"/>
        <v>45444</v>
      </c>
      <c r="B30" s="53"/>
      <c r="C30" s="54"/>
      <c r="D30" s="55"/>
      <c r="E30" s="56"/>
      <c r="F30" s="56"/>
      <c r="G30" s="54"/>
      <c r="H30" s="54"/>
      <c r="I30" s="44">
        <f t="shared" si="1"/>
        <v>0</v>
      </c>
      <c r="J30" s="47" t="s">
        <v>67</v>
      </c>
      <c r="K30" s="53"/>
      <c r="L30" s="54"/>
      <c r="M30" s="55"/>
      <c r="N30" s="56"/>
      <c r="O30" s="56"/>
      <c r="P30" s="54"/>
      <c r="Q30" s="54"/>
      <c r="R30" s="44">
        <f t="shared" si="2"/>
        <v>0</v>
      </c>
      <c r="S30" s="47" t="s">
        <v>67</v>
      </c>
      <c r="T30" s="53"/>
      <c r="U30" s="54"/>
      <c r="V30" s="55"/>
      <c r="W30" s="56"/>
      <c r="X30" s="56"/>
      <c r="Y30" s="54"/>
      <c r="Z30" s="54"/>
      <c r="AA30" s="44">
        <f t="shared" si="3"/>
        <v>0</v>
      </c>
      <c r="AB30" s="47" t="s">
        <v>67</v>
      </c>
      <c r="AC30" s="53"/>
      <c r="AD30" s="54"/>
      <c r="AE30" s="55"/>
      <c r="AF30" s="56"/>
      <c r="AG30" s="56"/>
      <c r="AH30" s="54"/>
      <c r="AI30" s="54"/>
      <c r="AJ30" s="44">
        <f t="shared" si="4"/>
        <v>0</v>
      </c>
      <c r="AK30" s="47" t="s">
        <v>67</v>
      </c>
      <c r="AL30" s="53"/>
      <c r="AM30" s="54"/>
      <c r="AN30" s="55"/>
      <c r="AO30" s="56"/>
      <c r="AP30" s="56"/>
      <c r="AQ30" s="54"/>
      <c r="AR30" s="54"/>
      <c r="AS30" s="44">
        <f t="shared" si="5"/>
        <v>0</v>
      </c>
      <c r="AT30" s="47" t="s">
        <v>67</v>
      </c>
      <c r="AU30" s="53"/>
      <c r="AV30" s="54"/>
      <c r="AW30" s="55"/>
      <c r="AX30" s="56"/>
      <c r="AY30" s="56"/>
      <c r="AZ30" s="54"/>
      <c r="BA30" s="54"/>
      <c r="BB30" s="44">
        <f t="shared" si="6"/>
        <v>0</v>
      </c>
      <c r="BC30" s="47" t="s">
        <v>67</v>
      </c>
      <c r="BD30" s="53"/>
      <c r="BE30" s="54"/>
      <c r="BF30" s="55"/>
      <c r="BG30" s="56"/>
      <c r="BH30" s="56"/>
      <c r="BI30" s="54"/>
      <c r="BJ30" s="54"/>
      <c r="BK30" s="44">
        <f t="shared" si="7"/>
        <v>0</v>
      </c>
      <c r="BL30" s="47" t="s">
        <v>67</v>
      </c>
      <c r="BM30" s="53"/>
      <c r="BN30" s="54"/>
      <c r="BO30" s="55"/>
      <c r="BP30" s="56"/>
      <c r="BQ30" s="56"/>
      <c r="BR30" s="54"/>
      <c r="BS30" s="54"/>
      <c r="BT30" s="44">
        <f t="shared" si="8"/>
        <v>0</v>
      </c>
      <c r="BU30" s="47" t="s">
        <v>67</v>
      </c>
      <c r="BV30" s="53"/>
      <c r="BW30" s="54"/>
      <c r="BX30" s="55"/>
      <c r="BY30" s="56"/>
      <c r="BZ30" s="56"/>
      <c r="CA30" s="54"/>
      <c r="CB30" s="54"/>
      <c r="CC30" s="44">
        <f t="shared" si="9"/>
        <v>0</v>
      </c>
      <c r="CD30" s="47" t="s">
        <v>67</v>
      </c>
      <c r="CF30" s="2">
        <f t="shared" si="0"/>
        <v>11.65</v>
      </c>
    </row>
    <row r="31" spans="1:84" x14ac:dyDescent="0.2">
      <c r="A31" s="80">
        <f t="shared" si="10"/>
        <v>45474</v>
      </c>
      <c r="B31" s="53"/>
      <c r="C31" s="54"/>
      <c r="D31" s="55"/>
      <c r="E31" s="56"/>
      <c r="F31" s="56"/>
      <c r="G31" s="54"/>
      <c r="H31" s="54"/>
      <c r="I31" s="44">
        <f t="shared" si="1"/>
        <v>0</v>
      </c>
      <c r="J31" s="47" t="s">
        <v>67</v>
      </c>
      <c r="K31" s="53"/>
      <c r="L31" s="54"/>
      <c r="M31" s="55"/>
      <c r="N31" s="56"/>
      <c r="O31" s="56"/>
      <c r="P31" s="54"/>
      <c r="Q31" s="54"/>
      <c r="R31" s="44">
        <f t="shared" si="2"/>
        <v>0</v>
      </c>
      <c r="S31" s="47" t="s">
        <v>67</v>
      </c>
      <c r="T31" s="53"/>
      <c r="U31" s="54"/>
      <c r="V31" s="55"/>
      <c r="W31" s="56"/>
      <c r="X31" s="56"/>
      <c r="Y31" s="54"/>
      <c r="Z31" s="54"/>
      <c r="AA31" s="44">
        <f t="shared" si="3"/>
        <v>0</v>
      </c>
      <c r="AB31" s="47" t="s">
        <v>67</v>
      </c>
      <c r="AC31" s="53"/>
      <c r="AD31" s="54"/>
      <c r="AE31" s="55"/>
      <c r="AF31" s="56"/>
      <c r="AG31" s="56"/>
      <c r="AH31" s="54"/>
      <c r="AI31" s="54"/>
      <c r="AJ31" s="44">
        <f t="shared" si="4"/>
        <v>0</v>
      </c>
      <c r="AK31" s="47" t="s">
        <v>67</v>
      </c>
      <c r="AL31" s="53"/>
      <c r="AM31" s="54"/>
      <c r="AN31" s="55"/>
      <c r="AO31" s="56"/>
      <c r="AP31" s="56"/>
      <c r="AQ31" s="54"/>
      <c r="AR31" s="54"/>
      <c r="AS31" s="44">
        <f t="shared" si="5"/>
        <v>0</v>
      </c>
      <c r="AT31" s="47" t="s">
        <v>67</v>
      </c>
      <c r="AU31" s="53"/>
      <c r="AV31" s="54"/>
      <c r="AW31" s="55"/>
      <c r="AX31" s="56"/>
      <c r="AY31" s="56"/>
      <c r="AZ31" s="54"/>
      <c r="BA31" s="54"/>
      <c r="BB31" s="44">
        <f t="shared" si="6"/>
        <v>0</v>
      </c>
      <c r="BC31" s="47" t="s">
        <v>67</v>
      </c>
      <c r="BD31" s="53"/>
      <c r="BE31" s="54"/>
      <c r="BF31" s="55"/>
      <c r="BG31" s="56"/>
      <c r="BH31" s="56"/>
      <c r="BI31" s="54"/>
      <c r="BJ31" s="54"/>
      <c r="BK31" s="44">
        <f t="shared" si="7"/>
        <v>0</v>
      </c>
      <c r="BL31" s="47" t="s">
        <v>67</v>
      </c>
      <c r="BM31" s="53"/>
      <c r="BN31" s="54"/>
      <c r="BO31" s="55"/>
      <c r="BP31" s="56"/>
      <c r="BQ31" s="56"/>
      <c r="BR31" s="54"/>
      <c r="BS31" s="54"/>
      <c r="BT31" s="44">
        <f t="shared" si="8"/>
        <v>0</v>
      </c>
      <c r="BU31" s="47" t="s">
        <v>67</v>
      </c>
      <c r="BV31" s="53"/>
      <c r="BW31" s="54"/>
      <c r="BX31" s="55"/>
      <c r="BY31" s="56"/>
      <c r="BZ31" s="56"/>
      <c r="CA31" s="54"/>
      <c r="CB31" s="54"/>
      <c r="CC31" s="44">
        <f t="shared" si="9"/>
        <v>0</v>
      </c>
      <c r="CD31" s="47" t="s">
        <v>67</v>
      </c>
      <c r="CF31" s="2">
        <f t="shared" si="0"/>
        <v>11.65</v>
      </c>
    </row>
    <row r="32" spans="1:84" x14ac:dyDescent="0.2">
      <c r="A32" s="80">
        <f t="shared" si="10"/>
        <v>45505</v>
      </c>
      <c r="B32" s="53"/>
      <c r="C32" s="54"/>
      <c r="D32" s="55"/>
      <c r="E32" s="56"/>
      <c r="F32" s="56"/>
      <c r="G32" s="54"/>
      <c r="H32" s="54"/>
      <c r="I32" s="44">
        <f t="shared" si="1"/>
        <v>0</v>
      </c>
      <c r="J32" s="47" t="s">
        <v>67</v>
      </c>
      <c r="K32" s="53"/>
      <c r="L32" s="54"/>
      <c r="M32" s="55"/>
      <c r="N32" s="56"/>
      <c r="O32" s="56"/>
      <c r="P32" s="54"/>
      <c r="Q32" s="54"/>
      <c r="R32" s="44">
        <f t="shared" si="2"/>
        <v>0</v>
      </c>
      <c r="S32" s="47" t="s">
        <v>67</v>
      </c>
      <c r="T32" s="53"/>
      <c r="U32" s="54"/>
      <c r="V32" s="55"/>
      <c r="W32" s="56"/>
      <c r="X32" s="56"/>
      <c r="Y32" s="54"/>
      <c r="Z32" s="54"/>
      <c r="AA32" s="44">
        <f t="shared" si="3"/>
        <v>0</v>
      </c>
      <c r="AB32" s="47" t="s">
        <v>67</v>
      </c>
      <c r="AC32" s="53"/>
      <c r="AD32" s="54"/>
      <c r="AE32" s="55"/>
      <c r="AF32" s="56"/>
      <c r="AG32" s="56"/>
      <c r="AH32" s="54"/>
      <c r="AI32" s="54"/>
      <c r="AJ32" s="44">
        <f t="shared" si="4"/>
        <v>0</v>
      </c>
      <c r="AK32" s="47" t="s">
        <v>67</v>
      </c>
      <c r="AL32" s="53"/>
      <c r="AM32" s="54"/>
      <c r="AN32" s="55"/>
      <c r="AO32" s="56"/>
      <c r="AP32" s="56"/>
      <c r="AQ32" s="54"/>
      <c r="AR32" s="54"/>
      <c r="AS32" s="44">
        <f t="shared" si="5"/>
        <v>0</v>
      </c>
      <c r="AT32" s="47" t="s">
        <v>67</v>
      </c>
      <c r="AU32" s="53"/>
      <c r="AV32" s="54"/>
      <c r="AW32" s="55"/>
      <c r="AX32" s="56"/>
      <c r="AY32" s="56"/>
      <c r="AZ32" s="54"/>
      <c r="BA32" s="54"/>
      <c r="BB32" s="44">
        <f t="shared" si="6"/>
        <v>0</v>
      </c>
      <c r="BC32" s="47" t="s">
        <v>67</v>
      </c>
      <c r="BD32" s="53"/>
      <c r="BE32" s="54"/>
      <c r="BF32" s="55"/>
      <c r="BG32" s="56"/>
      <c r="BH32" s="56"/>
      <c r="BI32" s="54"/>
      <c r="BJ32" s="54"/>
      <c r="BK32" s="44">
        <f t="shared" si="7"/>
        <v>0</v>
      </c>
      <c r="BL32" s="47" t="s">
        <v>67</v>
      </c>
      <c r="BM32" s="53"/>
      <c r="BN32" s="54"/>
      <c r="BO32" s="55"/>
      <c r="BP32" s="56"/>
      <c r="BQ32" s="56"/>
      <c r="BR32" s="54"/>
      <c r="BS32" s="54"/>
      <c r="BT32" s="44">
        <f t="shared" si="8"/>
        <v>0</v>
      </c>
      <c r="BU32" s="47" t="s">
        <v>67</v>
      </c>
      <c r="BV32" s="53"/>
      <c r="BW32" s="54"/>
      <c r="BX32" s="55"/>
      <c r="BY32" s="56"/>
      <c r="BZ32" s="56"/>
      <c r="CA32" s="54"/>
      <c r="CB32" s="54"/>
      <c r="CC32" s="44">
        <f t="shared" si="9"/>
        <v>0</v>
      </c>
      <c r="CD32" s="47" t="s">
        <v>67</v>
      </c>
      <c r="CF32" s="2">
        <f t="shared" si="0"/>
        <v>11.65</v>
      </c>
    </row>
    <row r="33" spans="1:84" x14ac:dyDescent="0.2">
      <c r="A33" s="80">
        <f t="shared" si="10"/>
        <v>45536</v>
      </c>
      <c r="B33" s="53"/>
      <c r="C33" s="54"/>
      <c r="D33" s="55"/>
      <c r="E33" s="56"/>
      <c r="F33" s="56"/>
      <c r="G33" s="54"/>
      <c r="H33" s="54"/>
      <c r="I33" s="44">
        <f t="shared" si="1"/>
        <v>0</v>
      </c>
      <c r="J33" s="47" t="s">
        <v>67</v>
      </c>
      <c r="K33" s="53"/>
      <c r="L33" s="54"/>
      <c r="M33" s="55"/>
      <c r="N33" s="56"/>
      <c r="O33" s="56"/>
      <c r="P33" s="54"/>
      <c r="Q33" s="54"/>
      <c r="R33" s="44">
        <f t="shared" si="2"/>
        <v>0</v>
      </c>
      <c r="S33" s="47" t="s">
        <v>67</v>
      </c>
      <c r="T33" s="53"/>
      <c r="U33" s="54"/>
      <c r="V33" s="55"/>
      <c r="W33" s="56"/>
      <c r="X33" s="56"/>
      <c r="Y33" s="54"/>
      <c r="Z33" s="54"/>
      <c r="AA33" s="44">
        <f t="shared" si="3"/>
        <v>0</v>
      </c>
      <c r="AB33" s="47" t="s">
        <v>67</v>
      </c>
      <c r="AC33" s="53"/>
      <c r="AD33" s="54"/>
      <c r="AE33" s="55"/>
      <c r="AF33" s="56"/>
      <c r="AG33" s="56"/>
      <c r="AH33" s="54"/>
      <c r="AI33" s="54"/>
      <c r="AJ33" s="44">
        <f t="shared" si="4"/>
        <v>0</v>
      </c>
      <c r="AK33" s="47" t="s">
        <v>67</v>
      </c>
      <c r="AL33" s="53"/>
      <c r="AM33" s="54"/>
      <c r="AN33" s="55"/>
      <c r="AO33" s="56"/>
      <c r="AP33" s="56"/>
      <c r="AQ33" s="54"/>
      <c r="AR33" s="54"/>
      <c r="AS33" s="44">
        <f t="shared" si="5"/>
        <v>0</v>
      </c>
      <c r="AT33" s="47" t="s">
        <v>67</v>
      </c>
      <c r="AU33" s="53"/>
      <c r="AV33" s="54"/>
      <c r="AW33" s="55"/>
      <c r="AX33" s="56"/>
      <c r="AY33" s="56"/>
      <c r="AZ33" s="54"/>
      <c r="BA33" s="54"/>
      <c r="BB33" s="44">
        <f t="shared" si="6"/>
        <v>0</v>
      </c>
      <c r="BC33" s="47" t="s">
        <v>67</v>
      </c>
      <c r="BD33" s="53"/>
      <c r="BE33" s="54"/>
      <c r="BF33" s="55"/>
      <c r="BG33" s="56"/>
      <c r="BH33" s="56"/>
      <c r="BI33" s="54"/>
      <c r="BJ33" s="54"/>
      <c r="BK33" s="44">
        <f t="shared" si="7"/>
        <v>0</v>
      </c>
      <c r="BL33" s="47" t="s">
        <v>67</v>
      </c>
      <c r="BM33" s="53"/>
      <c r="BN33" s="54"/>
      <c r="BO33" s="55"/>
      <c r="BP33" s="56"/>
      <c r="BQ33" s="56"/>
      <c r="BR33" s="54"/>
      <c r="BS33" s="54"/>
      <c r="BT33" s="44">
        <f t="shared" si="8"/>
        <v>0</v>
      </c>
      <c r="BU33" s="47" t="s">
        <v>67</v>
      </c>
      <c r="BV33" s="53"/>
      <c r="BW33" s="54"/>
      <c r="BX33" s="55"/>
      <c r="BY33" s="56"/>
      <c r="BZ33" s="56"/>
      <c r="CA33" s="54"/>
      <c r="CB33" s="54"/>
      <c r="CC33" s="44">
        <f t="shared" si="9"/>
        <v>0</v>
      </c>
      <c r="CD33" s="47" t="s">
        <v>67</v>
      </c>
      <c r="CF33" s="2">
        <f t="shared" si="0"/>
        <v>11.65</v>
      </c>
    </row>
    <row r="34" spans="1:84" x14ac:dyDescent="0.2">
      <c r="A34" s="80">
        <f t="shared" si="10"/>
        <v>45566</v>
      </c>
      <c r="B34" s="53"/>
      <c r="C34" s="54"/>
      <c r="D34" s="55"/>
      <c r="E34" s="56"/>
      <c r="F34" s="56"/>
      <c r="G34" s="54"/>
      <c r="H34" s="54"/>
      <c r="I34" s="44">
        <f t="shared" si="1"/>
        <v>0</v>
      </c>
      <c r="J34" s="47" t="s">
        <v>67</v>
      </c>
      <c r="K34" s="53"/>
      <c r="L34" s="54"/>
      <c r="M34" s="55"/>
      <c r="N34" s="56"/>
      <c r="O34" s="56"/>
      <c r="P34" s="54"/>
      <c r="Q34" s="54"/>
      <c r="R34" s="44">
        <f t="shared" si="2"/>
        <v>0</v>
      </c>
      <c r="S34" s="47" t="s">
        <v>67</v>
      </c>
      <c r="T34" s="53"/>
      <c r="U34" s="54"/>
      <c r="V34" s="55"/>
      <c r="W34" s="56"/>
      <c r="X34" s="56"/>
      <c r="Y34" s="54"/>
      <c r="Z34" s="54"/>
      <c r="AA34" s="44">
        <f t="shared" si="3"/>
        <v>0</v>
      </c>
      <c r="AB34" s="47" t="s">
        <v>67</v>
      </c>
      <c r="AC34" s="53"/>
      <c r="AD34" s="54"/>
      <c r="AE34" s="55"/>
      <c r="AF34" s="56"/>
      <c r="AG34" s="56"/>
      <c r="AH34" s="54"/>
      <c r="AI34" s="54"/>
      <c r="AJ34" s="44">
        <f t="shared" si="4"/>
        <v>0</v>
      </c>
      <c r="AK34" s="47" t="s">
        <v>67</v>
      </c>
      <c r="AL34" s="53"/>
      <c r="AM34" s="54"/>
      <c r="AN34" s="55"/>
      <c r="AO34" s="56"/>
      <c r="AP34" s="56"/>
      <c r="AQ34" s="54"/>
      <c r="AR34" s="54"/>
      <c r="AS34" s="44">
        <f t="shared" si="5"/>
        <v>0</v>
      </c>
      <c r="AT34" s="47" t="s">
        <v>67</v>
      </c>
      <c r="AU34" s="53"/>
      <c r="AV34" s="54"/>
      <c r="AW34" s="55"/>
      <c r="AX34" s="56"/>
      <c r="AY34" s="56"/>
      <c r="AZ34" s="54"/>
      <c r="BA34" s="54"/>
      <c r="BB34" s="44">
        <f t="shared" si="6"/>
        <v>0</v>
      </c>
      <c r="BC34" s="47" t="s">
        <v>67</v>
      </c>
      <c r="BD34" s="53"/>
      <c r="BE34" s="54"/>
      <c r="BF34" s="55"/>
      <c r="BG34" s="56"/>
      <c r="BH34" s="56"/>
      <c r="BI34" s="54"/>
      <c r="BJ34" s="54"/>
      <c r="BK34" s="44">
        <f t="shared" si="7"/>
        <v>0</v>
      </c>
      <c r="BL34" s="47" t="s">
        <v>67</v>
      </c>
      <c r="BM34" s="53"/>
      <c r="BN34" s="54"/>
      <c r="BO34" s="55"/>
      <c r="BP34" s="56"/>
      <c r="BQ34" s="56"/>
      <c r="BR34" s="54"/>
      <c r="BS34" s="54"/>
      <c r="BT34" s="44">
        <f t="shared" si="8"/>
        <v>0</v>
      </c>
      <c r="BU34" s="47" t="s">
        <v>67</v>
      </c>
      <c r="BV34" s="53"/>
      <c r="BW34" s="54"/>
      <c r="BX34" s="55"/>
      <c r="BY34" s="56"/>
      <c r="BZ34" s="56"/>
      <c r="CA34" s="54"/>
      <c r="CB34" s="54"/>
      <c r="CC34" s="44">
        <f t="shared" si="9"/>
        <v>0</v>
      </c>
      <c r="CD34" s="47" t="s">
        <v>67</v>
      </c>
      <c r="CF34" s="2">
        <f t="shared" si="0"/>
        <v>11.65</v>
      </c>
    </row>
    <row r="35" spans="1:84" x14ac:dyDescent="0.2">
      <c r="A35" s="80">
        <f t="shared" si="10"/>
        <v>45597</v>
      </c>
      <c r="B35" s="53"/>
      <c r="C35" s="54"/>
      <c r="D35" s="55"/>
      <c r="E35" s="56"/>
      <c r="F35" s="56"/>
      <c r="G35" s="54"/>
      <c r="H35" s="54"/>
      <c r="I35" s="44">
        <f t="shared" si="1"/>
        <v>0</v>
      </c>
      <c r="J35" s="47" t="s">
        <v>67</v>
      </c>
      <c r="K35" s="53"/>
      <c r="L35" s="54"/>
      <c r="M35" s="55"/>
      <c r="N35" s="56"/>
      <c r="O35" s="56"/>
      <c r="P35" s="54"/>
      <c r="Q35" s="54"/>
      <c r="R35" s="44">
        <f t="shared" si="2"/>
        <v>0</v>
      </c>
      <c r="S35" s="47" t="s">
        <v>67</v>
      </c>
      <c r="T35" s="53"/>
      <c r="U35" s="54"/>
      <c r="V35" s="55"/>
      <c r="W35" s="56"/>
      <c r="X35" s="56"/>
      <c r="Y35" s="54"/>
      <c r="Z35" s="54"/>
      <c r="AA35" s="44">
        <f t="shared" si="3"/>
        <v>0</v>
      </c>
      <c r="AB35" s="47" t="s">
        <v>67</v>
      </c>
      <c r="AC35" s="53"/>
      <c r="AD35" s="54"/>
      <c r="AE35" s="55"/>
      <c r="AF35" s="56"/>
      <c r="AG35" s="56"/>
      <c r="AH35" s="54"/>
      <c r="AI35" s="54"/>
      <c r="AJ35" s="44">
        <f t="shared" si="4"/>
        <v>0</v>
      </c>
      <c r="AK35" s="47" t="s">
        <v>67</v>
      </c>
      <c r="AL35" s="53"/>
      <c r="AM35" s="54"/>
      <c r="AN35" s="55"/>
      <c r="AO35" s="56"/>
      <c r="AP35" s="56"/>
      <c r="AQ35" s="54"/>
      <c r="AR35" s="54"/>
      <c r="AS35" s="44">
        <f t="shared" si="5"/>
        <v>0</v>
      </c>
      <c r="AT35" s="47" t="s">
        <v>67</v>
      </c>
      <c r="AU35" s="53"/>
      <c r="AV35" s="54"/>
      <c r="AW35" s="55"/>
      <c r="AX35" s="56"/>
      <c r="AY35" s="56"/>
      <c r="AZ35" s="54"/>
      <c r="BA35" s="54"/>
      <c r="BB35" s="44">
        <f t="shared" si="6"/>
        <v>0</v>
      </c>
      <c r="BC35" s="47" t="s">
        <v>67</v>
      </c>
      <c r="BD35" s="53"/>
      <c r="BE35" s="54"/>
      <c r="BF35" s="55"/>
      <c r="BG35" s="56"/>
      <c r="BH35" s="56"/>
      <c r="BI35" s="54"/>
      <c r="BJ35" s="54"/>
      <c r="BK35" s="44">
        <f t="shared" si="7"/>
        <v>0</v>
      </c>
      <c r="BL35" s="47" t="s">
        <v>67</v>
      </c>
      <c r="BM35" s="53"/>
      <c r="BN35" s="54"/>
      <c r="BO35" s="55"/>
      <c r="BP35" s="56"/>
      <c r="BQ35" s="56"/>
      <c r="BR35" s="54"/>
      <c r="BS35" s="54"/>
      <c r="BT35" s="44">
        <f t="shared" si="8"/>
        <v>0</v>
      </c>
      <c r="BU35" s="47" t="s">
        <v>67</v>
      </c>
      <c r="BV35" s="53"/>
      <c r="BW35" s="54"/>
      <c r="BX35" s="55"/>
      <c r="BY35" s="56"/>
      <c r="BZ35" s="56"/>
      <c r="CA35" s="54"/>
      <c r="CB35" s="54"/>
      <c r="CC35" s="44">
        <f t="shared" si="9"/>
        <v>0</v>
      </c>
      <c r="CD35" s="47" t="s">
        <v>67</v>
      </c>
      <c r="CF35" s="2">
        <f t="shared" si="0"/>
        <v>11.88</v>
      </c>
    </row>
    <row r="36" spans="1:84" ht="13.5" thickBot="1" x14ac:dyDescent="0.25">
      <c r="A36" s="81">
        <f t="shared" si="10"/>
        <v>45627</v>
      </c>
      <c r="B36" s="57"/>
      <c r="C36" s="58"/>
      <c r="D36" s="59"/>
      <c r="E36" s="60"/>
      <c r="F36" s="60"/>
      <c r="G36" s="58"/>
      <c r="H36" s="58"/>
      <c r="I36" s="45">
        <f>+IF($F$20="OUI",(D36*4*$CF36)+(E36*$CF36/8*4)+F36*$CF36,(D36*3*$CF36)+(E36*$CF36/8*3)+F36*$CF36)</f>
        <v>0</v>
      </c>
      <c r="J36" s="48" t="s">
        <v>67</v>
      </c>
      <c r="K36" s="57"/>
      <c r="L36" s="58"/>
      <c r="M36" s="59"/>
      <c r="N36" s="60"/>
      <c r="O36" s="60"/>
      <c r="P36" s="58"/>
      <c r="Q36" s="58"/>
      <c r="R36" s="45">
        <f t="shared" si="2"/>
        <v>0</v>
      </c>
      <c r="S36" s="48" t="s">
        <v>67</v>
      </c>
      <c r="T36" s="57"/>
      <c r="U36" s="58"/>
      <c r="V36" s="59"/>
      <c r="W36" s="60"/>
      <c r="X36" s="60"/>
      <c r="Y36" s="58"/>
      <c r="Z36" s="58"/>
      <c r="AA36" s="45">
        <f t="shared" si="3"/>
        <v>0</v>
      </c>
      <c r="AB36" s="48" t="s">
        <v>67</v>
      </c>
      <c r="AC36" s="57"/>
      <c r="AD36" s="58"/>
      <c r="AE36" s="59"/>
      <c r="AF36" s="60"/>
      <c r="AG36" s="60"/>
      <c r="AH36" s="58"/>
      <c r="AI36" s="58"/>
      <c r="AJ36" s="45">
        <f t="shared" si="4"/>
        <v>0</v>
      </c>
      <c r="AK36" s="48" t="s">
        <v>67</v>
      </c>
      <c r="AL36" s="57"/>
      <c r="AM36" s="58"/>
      <c r="AN36" s="59"/>
      <c r="AO36" s="60"/>
      <c r="AP36" s="60"/>
      <c r="AQ36" s="58"/>
      <c r="AR36" s="58"/>
      <c r="AS36" s="45">
        <f t="shared" si="5"/>
        <v>0</v>
      </c>
      <c r="AT36" s="48" t="s">
        <v>67</v>
      </c>
      <c r="AU36" s="57"/>
      <c r="AV36" s="58"/>
      <c r="AW36" s="59"/>
      <c r="AX36" s="60"/>
      <c r="AY36" s="60"/>
      <c r="AZ36" s="58"/>
      <c r="BA36" s="58"/>
      <c r="BB36" s="45">
        <f t="shared" si="6"/>
        <v>0</v>
      </c>
      <c r="BC36" s="48" t="s">
        <v>67</v>
      </c>
      <c r="BD36" s="57"/>
      <c r="BE36" s="58"/>
      <c r="BF36" s="59"/>
      <c r="BG36" s="60"/>
      <c r="BH36" s="60"/>
      <c r="BI36" s="58"/>
      <c r="BJ36" s="58"/>
      <c r="BK36" s="45">
        <f t="shared" si="7"/>
        <v>0</v>
      </c>
      <c r="BL36" s="48" t="s">
        <v>67</v>
      </c>
      <c r="BM36" s="57"/>
      <c r="BN36" s="58"/>
      <c r="BO36" s="59"/>
      <c r="BP36" s="60"/>
      <c r="BQ36" s="60"/>
      <c r="BR36" s="58"/>
      <c r="BS36" s="58"/>
      <c r="BT36" s="45">
        <f t="shared" si="8"/>
        <v>0</v>
      </c>
      <c r="BU36" s="48" t="s">
        <v>67</v>
      </c>
      <c r="BV36" s="57"/>
      <c r="BW36" s="58"/>
      <c r="BX36" s="59"/>
      <c r="BY36" s="60"/>
      <c r="BZ36" s="60"/>
      <c r="CA36" s="58"/>
      <c r="CB36" s="58"/>
      <c r="CC36" s="45">
        <f t="shared" si="9"/>
        <v>0</v>
      </c>
      <c r="CD36" s="48" t="s">
        <v>67</v>
      </c>
      <c r="CF36" s="3">
        <f t="shared" si="0"/>
        <v>11.88</v>
      </c>
    </row>
    <row r="38" spans="1:84" x14ac:dyDescent="0.2">
      <c r="A38" s="26" t="s">
        <v>3</v>
      </c>
      <c r="B38" s="22">
        <f>SUMIF(J24:J36,$HF$1,B24:B36)</f>
        <v>0</v>
      </c>
      <c r="C38" s="22">
        <f>+IF(D18=$HC$1,SUMIF(J24:J36,$HF$1,C24:C36),"")</f>
        <v>0</v>
      </c>
      <c r="G38" s="78">
        <f>SUMIF(J24:J36,$HF$1,G24:G36)</f>
        <v>0</v>
      </c>
      <c r="H38" s="22">
        <f>SUMIF(J24:J36,$HF$1,H24:H36)</f>
        <v>0</v>
      </c>
      <c r="I38" s="25">
        <f>+SUMIF(J24:J36,$HF$1,I24:I36)</f>
        <v>0</v>
      </c>
      <c r="J38" s="41"/>
      <c r="K38" s="22">
        <f>SUMIF(S24:S36,$HF$1,K24:K36)</f>
        <v>0</v>
      </c>
      <c r="L38" s="22">
        <f>+IF(M18=$HC$1,SUMIF(S24:S36,$HF$1,L24:L36),"")</f>
        <v>0</v>
      </c>
      <c r="P38" s="78">
        <f>SUMIF(S24:S36,$HF$1,P24:P36)</f>
        <v>0</v>
      </c>
      <c r="Q38" s="22">
        <f>SUMIF(S24:S36,$HF$1,Q24:Q36)</f>
        <v>0</v>
      </c>
      <c r="R38" s="49">
        <f>+SUMIF(S24:S36,$HF$1,R24:R36)</f>
        <v>0</v>
      </c>
      <c r="S38" s="50"/>
      <c r="T38" s="22">
        <f>SUMIF(AB24:AB36,$HF$1,T24:T36)</f>
        <v>0</v>
      </c>
      <c r="U38" s="22">
        <f>+IF(V18=$HC$1,SUMIF(AB24:AB36,$HF$1,U24:U36),"")</f>
        <v>0</v>
      </c>
      <c r="Y38" s="78">
        <f>SUMIF(AB24:AB36,$HF$1,Y24:Y36)</f>
        <v>0</v>
      </c>
      <c r="Z38" s="22">
        <f>SUMIF(AB24:AB36,$HF$1,Z24:Z36)</f>
        <v>0</v>
      </c>
      <c r="AA38" s="49">
        <f>+SUMIF(AB24:AB36,$HF$1,AA24:AA36)</f>
        <v>0</v>
      </c>
      <c r="AB38" s="50"/>
      <c r="AC38" s="22">
        <f>SUMIF(AK24:AK36,$HF$1,AC24:AC36)</f>
        <v>0</v>
      </c>
      <c r="AD38" s="22">
        <f>+IF(AE18=$HC$1,SUMIF(AK24:AK36,$HF$1,AD24:AD36),"")</f>
        <v>0</v>
      </c>
      <c r="AH38" s="78">
        <f>SUMIF(AK24:AK36,$HF$1,AH24:AH36)</f>
        <v>0</v>
      </c>
      <c r="AI38" s="22">
        <f>SUMIF(AK24:AK36,$HF$1,AI24:AI36)</f>
        <v>0</v>
      </c>
      <c r="AJ38" s="49">
        <f>+SUMIF(AK24:AK36,$HF$1,AJ24:AJ36)</f>
        <v>0</v>
      </c>
      <c r="AK38" s="50"/>
      <c r="AL38" s="22">
        <f>SUMIF(AT24:AT36,$HF$1,AL24:AL36)</f>
        <v>0</v>
      </c>
      <c r="AM38" s="22">
        <f>+IF(AN18=$HC$1,SUMIF(AT24:AT36,$HF$1,AM24:AM36),"")</f>
        <v>0</v>
      </c>
      <c r="AQ38" s="78">
        <f>SUMIF(AT24:AT36,$HF$1,AQ24:AQ36)</f>
        <v>0</v>
      </c>
      <c r="AR38" s="22">
        <f>SUMIF(AT24:AT36,$HF$1,AR24:AR36)</f>
        <v>0</v>
      </c>
      <c r="AS38" s="49">
        <f>+SUMIF(AT24:AT36,$HF$1,AS24:AS36)</f>
        <v>0</v>
      </c>
      <c r="AT38" s="50"/>
      <c r="AU38" s="22">
        <f>SUMIF(BC24:BC36,$HF$1,AU24:AU36)</f>
        <v>0</v>
      </c>
      <c r="AV38" s="22">
        <f>+IF(AW18=$HC$1,SUMIF(BC24:BC36,$HF$1,AV24:AV36),"")</f>
        <v>0</v>
      </c>
      <c r="AZ38" s="78">
        <f>SUMIF(BC24:BC36,$HF$1,AZ24:AZ36)</f>
        <v>0</v>
      </c>
      <c r="BA38" s="22">
        <f>SUMIF(BC24:BC36,$HF$1,BA24:BA36)</f>
        <v>0</v>
      </c>
      <c r="BB38" s="49">
        <f>+SUMIF(BC24:BC36,$HF$1,BB24:BB36)</f>
        <v>0</v>
      </c>
      <c r="BC38" s="50"/>
      <c r="BD38" s="22">
        <f>SUMIF(BL24:BL36,$HF$1,BD24:BD36)</f>
        <v>0</v>
      </c>
      <c r="BE38" s="22">
        <f>+IF(BF18=$HC$1,SUMIF(BL24:BL36,$HF$1,BE24:BE36),"")</f>
        <v>0</v>
      </c>
      <c r="BI38" s="78">
        <f>SUMIF(BL24:BL36,$HF$1,BI24:BI36)</f>
        <v>0</v>
      </c>
      <c r="BJ38" s="22">
        <f>SUMIF(BL24:BL36,$HF$1,BJ24:BJ36)</f>
        <v>0</v>
      </c>
      <c r="BK38" s="49">
        <f>+SUMIF(BL24:BL36,$HF$1,BK24:BK36)</f>
        <v>0</v>
      </c>
      <c r="BL38" s="50"/>
      <c r="BM38" s="22">
        <f>SUMIF(BU24:BU36,$HF$1,BM24:BM36)</f>
        <v>0</v>
      </c>
      <c r="BN38" s="22">
        <f>+IF(BO18=$HC$1,SUMIF(BU24:BU36,$HF$1,BN24:BN36),"")</f>
        <v>0</v>
      </c>
      <c r="BR38" s="78">
        <f>SUMIF(BU24:BU36,$HF$1,BR24:BR36)</f>
        <v>0</v>
      </c>
      <c r="BS38" s="22">
        <f>SUMIF(BU24:BU36,$HF$1,BS24:BS36)</f>
        <v>0</v>
      </c>
      <c r="BT38" s="49">
        <f>+SUMIF(BU24:BU36,$HF$1,BT24:BT36)</f>
        <v>0</v>
      </c>
      <c r="BU38" s="50"/>
      <c r="BV38" s="22">
        <f>SUMIF(CD24:CD36,$HF$1,BV24:BV36)</f>
        <v>0</v>
      </c>
      <c r="BW38" s="22">
        <f>+IF(BX18=$HC$1,SUMIF(CD24:CD36,$HF$1,BW24:BW36),"")</f>
        <v>0</v>
      </c>
      <c r="CA38" s="78">
        <f>SUMIF(CD24:CD36,$HF$1,CA24:CA36)</f>
        <v>0</v>
      </c>
      <c r="CB38" s="22">
        <f>SUMIF(CD24:CD36,$HF$1,CB24:CB36)</f>
        <v>0</v>
      </c>
      <c r="CC38" s="25">
        <f>+SUMIF(CD24:CD36,$HF$1,CC24:CC36)</f>
        <v>0</v>
      </c>
      <c r="CD38" s="13"/>
    </row>
    <row r="39" spans="1:84" x14ac:dyDescent="0.2">
      <c r="B39" s="13"/>
      <c r="C39" s="13"/>
      <c r="G39" s="13"/>
      <c r="H39" s="13"/>
      <c r="I39" s="13"/>
      <c r="J39" s="13"/>
      <c r="K39" s="13"/>
      <c r="L39" s="13"/>
      <c r="P39" s="13"/>
      <c r="Q39" s="13"/>
      <c r="R39" s="13"/>
      <c r="S39" s="13"/>
      <c r="T39" s="13"/>
      <c r="U39" s="13"/>
      <c r="Y39" s="13"/>
      <c r="Z39" s="13"/>
      <c r="AA39" s="13"/>
      <c r="AB39" s="13"/>
      <c r="AC39" s="13"/>
      <c r="AD39" s="13"/>
      <c r="AH39" s="13"/>
      <c r="AI39" s="13"/>
      <c r="AJ39" s="13"/>
      <c r="AK39" s="13"/>
      <c r="AL39" s="13"/>
      <c r="AM39" s="13"/>
      <c r="AQ39" s="13"/>
      <c r="AR39" s="13"/>
      <c r="AS39" s="13"/>
      <c r="AT39" s="13"/>
      <c r="AU39" s="13"/>
      <c r="AV39" s="13"/>
      <c r="AZ39" s="13"/>
      <c r="BA39" s="13"/>
      <c r="BB39" s="13"/>
      <c r="BC39" s="13"/>
      <c r="BD39" s="13"/>
      <c r="BE39" s="13"/>
      <c r="BI39" s="13"/>
      <c r="BJ39" s="13"/>
      <c r="BK39" s="13"/>
      <c r="BL39" s="13"/>
      <c r="BM39" s="13"/>
      <c r="BN39" s="13"/>
      <c r="BR39" s="13"/>
      <c r="BS39" s="13"/>
      <c r="BT39" s="13"/>
      <c r="BU39" s="13"/>
      <c r="BV39" s="13"/>
      <c r="BW39" s="13"/>
      <c r="CA39" s="13"/>
      <c r="CB39" s="13"/>
      <c r="CC39" s="13"/>
      <c r="CD39" s="13"/>
    </row>
    <row r="41" spans="1:84" x14ac:dyDescent="0.2">
      <c r="C41" s="21" t="s">
        <v>42</v>
      </c>
      <c r="D41" s="28">
        <f>+IF(D18=$HC$1,+B38+C38+H38,B38+H38)</f>
        <v>0</v>
      </c>
      <c r="L41" s="21" t="s">
        <v>42</v>
      </c>
      <c r="M41" s="28">
        <f>+IF(M18=$HC$1,+K38+L38+Q38,K38+Q38)</f>
        <v>0</v>
      </c>
      <c r="U41" s="21" t="s">
        <v>42</v>
      </c>
      <c r="V41" s="28">
        <f>+IF(V18=$HC$1,+T38+U38+Z38,T38+Z38)</f>
        <v>0</v>
      </c>
      <c r="AD41" s="21" t="s">
        <v>42</v>
      </c>
      <c r="AE41" s="28">
        <f>+IF(AE18=$HC$1,+AC38+AD38+AI38,AC38+AI38)</f>
        <v>0</v>
      </c>
      <c r="AM41" s="21" t="s">
        <v>42</v>
      </c>
      <c r="AN41" s="28">
        <f>+IF(AN18=$HC$1,+AL38+AM38+AR38,AL38+AR38)</f>
        <v>0</v>
      </c>
      <c r="AV41" s="21" t="s">
        <v>42</v>
      </c>
      <c r="AW41" s="28">
        <f>+IF(AW18=$HC$1,+AU38+AV38+BA38,AU38+BA38)</f>
        <v>0</v>
      </c>
      <c r="BE41" s="21" t="s">
        <v>42</v>
      </c>
      <c r="BF41" s="28">
        <f>+IF(BF18=$HC$1,+BD38+BE38+BJ38,BD38+BJ38)</f>
        <v>0</v>
      </c>
      <c r="BN41" s="21" t="s">
        <v>42</v>
      </c>
      <c r="BO41" s="28">
        <f>+IF(BO18=$HC$1,+BM38+BN38+BS38,BM38+BS38)</f>
        <v>0</v>
      </c>
      <c r="BW41" s="21" t="s">
        <v>42</v>
      </c>
      <c r="BX41" s="28">
        <f>+IF(BX18=$HC$1,+BV38+BW38+CB38,BV38+CB38)</f>
        <v>0</v>
      </c>
    </row>
    <row r="42" spans="1:84" x14ac:dyDescent="0.2">
      <c r="B42" s="23" t="str">
        <f>+IF(D18=$HC$1,"(Sal imp. + ind ent et repas + estimation repas parent)","(Sal imp. pajemploi + estimation repas parent)")</f>
        <v>(Sal imp. + ind ent et repas + estimation repas parent)</v>
      </c>
      <c r="K42" s="23" t="str">
        <f>+IF(M18=$HC$1,"(Sal imp. + ind ent et repas + estimation repas parent)","(Sal imp. pajemploi + estimation repas parent)")</f>
        <v>(Sal imp. + ind ent et repas + estimation repas parent)</v>
      </c>
      <c r="T42" s="23" t="str">
        <f>+IF(V18=$HC$1,"(Sal imp. + ind ent et repas + estimation repas parent)","(Sal imp. pajemploi + estimation repas parent)")</f>
        <v>(Sal imp. + ind ent et repas + estimation repas parent)</v>
      </c>
      <c r="AC42" s="23" t="str">
        <f>+IF(AE18=$HC$1,"(Sal imp. + ind ent et repas + estimation repas parent)","(Sal imp. pajemploi + estimation repas parent)")</f>
        <v>(Sal imp. + ind ent et repas + estimation repas parent)</v>
      </c>
      <c r="AL42" s="23" t="str">
        <f>+IF(AN18=$HC$1,"(Sal imp. + ind ent et repas + estimation repas parent)","(Sal imp. pajemploi + estimation repas parent)")</f>
        <v>(Sal imp. + ind ent et repas + estimation repas parent)</v>
      </c>
      <c r="AU42" s="23" t="str">
        <f>+IF(AW18=$HC$1,"(Sal imp. + ind ent et repas + estimation repas parent)","(Sal imp. pajemploi + estimation repas parent)")</f>
        <v>(Sal imp. + ind ent et repas + estimation repas parent)</v>
      </c>
      <c r="BD42" s="23" t="str">
        <f>+IF(BF18=$HC$1,"(Sal imp. + ind ent et repas + estimation repas parent)","(Sal imp. pajemploi + estimation repas parent)")</f>
        <v>(Sal imp. + ind ent et repas + estimation repas parent)</v>
      </c>
      <c r="BM42" s="23" t="str">
        <f>+IF(BO18=$HC$1,"(Sal imp. + ind ent et repas + estimation repas parent)","(Sal imp. pajemploi + estimation repas parent)")</f>
        <v>(Sal imp. + ind ent et repas + estimation repas parent)</v>
      </c>
      <c r="BV42" s="23" t="str">
        <f>+IF(BX18=$HC$1,"(Sal imp. + ind ent et repas + estimation repas parent)","(Sal imp. pajemploi + estimation repas parent)")</f>
        <v>(Sal imp. + ind ent et repas + estimation repas parent)</v>
      </c>
    </row>
    <row r="43" spans="1:84" x14ac:dyDescent="0.2">
      <c r="E43" s="24" t="s">
        <v>43</v>
      </c>
      <c r="F43" s="29">
        <f>+I38</f>
        <v>0</v>
      </c>
      <c r="N43" s="24" t="s">
        <v>43</v>
      </c>
      <c r="O43" s="29">
        <f>+R38</f>
        <v>0</v>
      </c>
      <c r="W43" s="24" t="s">
        <v>43</v>
      </c>
      <c r="X43" s="29">
        <f>+AA38</f>
        <v>0</v>
      </c>
      <c r="AF43" s="24" t="s">
        <v>43</v>
      </c>
      <c r="AG43" s="29">
        <f>+AJ38</f>
        <v>0</v>
      </c>
      <c r="AO43" s="24" t="s">
        <v>43</v>
      </c>
      <c r="AP43" s="29">
        <f>+AS38</f>
        <v>0</v>
      </c>
      <c r="AX43" s="24" t="s">
        <v>43</v>
      </c>
      <c r="AY43" s="29">
        <f>+BB38</f>
        <v>0</v>
      </c>
      <c r="BG43" s="24" t="s">
        <v>43</v>
      </c>
      <c r="BH43" s="29">
        <f>+BK38</f>
        <v>0</v>
      </c>
      <c r="BP43" s="24" t="s">
        <v>43</v>
      </c>
      <c r="BQ43" s="29">
        <f>+BT38</f>
        <v>0</v>
      </c>
      <c r="BY43" s="24" t="s">
        <v>43</v>
      </c>
      <c r="BZ43" s="29">
        <f>+CC38</f>
        <v>0</v>
      </c>
    </row>
    <row r="45" spans="1:84" s="79" customFormat="1" x14ac:dyDescent="0.2">
      <c r="G45" s="76" t="s">
        <v>40</v>
      </c>
      <c r="H45" s="77">
        <f>+G38</f>
        <v>0</v>
      </c>
      <c r="P45" s="76" t="s">
        <v>40</v>
      </c>
      <c r="Q45" s="77">
        <f>+P38</f>
        <v>0</v>
      </c>
      <c r="Y45" s="76" t="s">
        <v>40</v>
      </c>
      <c r="Z45" s="77">
        <f>+Y38</f>
        <v>0</v>
      </c>
      <c r="AH45" s="76" t="s">
        <v>40</v>
      </c>
      <c r="AI45" s="77">
        <f>+AH38</f>
        <v>0</v>
      </c>
      <c r="AQ45" s="76" t="s">
        <v>40</v>
      </c>
      <c r="AR45" s="77">
        <f>+AQ38</f>
        <v>0</v>
      </c>
      <c r="AZ45" s="76" t="s">
        <v>40</v>
      </c>
      <c r="BA45" s="77">
        <f>+AZ38</f>
        <v>0</v>
      </c>
      <c r="BI45" s="76" t="s">
        <v>40</v>
      </c>
      <c r="BJ45" s="77">
        <f>+BI38</f>
        <v>0</v>
      </c>
      <c r="BR45" s="76" t="s">
        <v>40</v>
      </c>
      <c r="BS45" s="77">
        <f>+BR38</f>
        <v>0</v>
      </c>
      <c r="CA45" s="76" t="s">
        <v>40</v>
      </c>
      <c r="CB45" s="77">
        <f>+CA38</f>
        <v>0</v>
      </c>
    </row>
    <row r="47" spans="1:84" x14ac:dyDescent="0.2">
      <c r="H47" s="27" t="s">
        <v>41</v>
      </c>
      <c r="I47" s="30">
        <f>+D41-F43</f>
        <v>0</v>
      </c>
      <c r="J47" s="42"/>
      <c r="Q47" s="27" t="s">
        <v>41</v>
      </c>
      <c r="R47" s="30">
        <f>+M41-O43</f>
        <v>0</v>
      </c>
      <c r="S47" s="42"/>
      <c r="Z47" s="27" t="s">
        <v>41</v>
      </c>
      <c r="AA47" s="30">
        <f>+V41-X43</f>
        <v>0</v>
      </c>
      <c r="AB47" s="42"/>
      <c r="AI47" s="27" t="s">
        <v>41</v>
      </c>
      <c r="AJ47" s="30">
        <f>+AE41-AG43</f>
        <v>0</v>
      </c>
      <c r="AK47" s="42"/>
      <c r="AR47" s="27" t="s">
        <v>41</v>
      </c>
      <c r="AS47" s="30">
        <f>+AN41-AP43</f>
        <v>0</v>
      </c>
      <c r="AT47" s="42"/>
      <c r="BA47" s="27" t="s">
        <v>41</v>
      </c>
      <c r="BB47" s="30">
        <f>+AW41-AY43</f>
        <v>0</v>
      </c>
      <c r="BC47" s="42"/>
      <c r="BJ47" s="27" t="s">
        <v>41</v>
      </c>
      <c r="BK47" s="30">
        <f>+BF41-BH43</f>
        <v>0</v>
      </c>
      <c r="BL47" s="42"/>
      <c r="BS47" s="27" t="s">
        <v>41</v>
      </c>
      <c r="BT47" s="30">
        <f>+BO41-BQ43</f>
        <v>0</v>
      </c>
      <c r="BU47" s="42"/>
      <c r="CB47" s="27" t="s">
        <v>41</v>
      </c>
      <c r="CC47" s="30">
        <f>+BX41-BZ43</f>
        <v>0</v>
      </c>
      <c r="CD47" s="42"/>
    </row>
    <row r="48" spans="1:84" ht="13.5" thickBot="1" x14ac:dyDescent="0.25"/>
    <row r="49" spans="1:1" ht="13.5" thickBot="1" x14ac:dyDescent="0.25">
      <c r="A49" s="19" t="s">
        <v>28</v>
      </c>
    </row>
    <row r="50" spans="1:1" ht="36.75" customHeight="1" thickBot="1" x14ac:dyDescent="0.25">
      <c r="A50" s="14" t="s">
        <v>26</v>
      </c>
    </row>
    <row r="51" spans="1:1" ht="16.5" customHeight="1" thickBot="1" x14ac:dyDescent="0.3">
      <c r="A51" s="31">
        <f>+I47+R47+AA47+AJ47+AS47+BB47+BK47+BT47+CC47</f>
        <v>0</v>
      </c>
    </row>
    <row r="52" spans="1:1" ht="16.5" customHeight="1" x14ac:dyDescent="0.2"/>
    <row r="53" spans="1:1" ht="13.5" thickBot="1" x14ac:dyDescent="0.25"/>
    <row r="54" spans="1:1" ht="13.5" thickBot="1" x14ac:dyDescent="0.25">
      <c r="A54" s="19" t="s">
        <v>29</v>
      </c>
    </row>
    <row r="55" spans="1:1" ht="37.5" customHeight="1" thickBot="1" x14ac:dyDescent="0.25">
      <c r="A55" s="14" t="s">
        <v>27</v>
      </c>
    </row>
    <row r="56" spans="1:1" ht="16.5" thickBot="1" x14ac:dyDescent="0.3">
      <c r="A56" s="31">
        <f>+F43+O43+X43+AG43+AP43+AY43+BH43+BQ43+BZ43</f>
        <v>0</v>
      </c>
    </row>
    <row r="58" spans="1:1" ht="13.5" thickBot="1" x14ac:dyDescent="0.25"/>
    <row r="59" spans="1:1" ht="13.5" thickBot="1" x14ac:dyDescent="0.25">
      <c r="A59" s="19" t="s">
        <v>32</v>
      </c>
    </row>
    <row r="60" spans="1:1" ht="26.25" thickBot="1" x14ac:dyDescent="0.25">
      <c r="A60" s="14" t="s">
        <v>31</v>
      </c>
    </row>
    <row r="61" spans="1:1" ht="16.5" thickBot="1" x14ac:dyDescent="0.3">
      <c r="A61" s="31">
        <f>+H45+Q45+Z45+AI45+AR45+BA45+BJ45+BS45+CB45</f>
        <v>0</v>
      </c>
    </row>
  </sheetData>
  <sheetProtection algorithmName="SHA-512" hashValue="TjwNOtTSriMg4Bo9yN4M0Lr+UQGyEPSaIX876APfVOXB00KKpcBB2RvcZsLhwcir5Nl2CNDXxeuqTGEivZc+qw==" saltValue="ZtEWIC8AGf0Tr17Q37qjEg==" spinCount="100000" sheet="1" objects="1" scenarios="1" formatCells="0" formatColumns="0" formatRows="0" insertColumns="0" insertRows="0" insertHyperlinks="0" sort="0" autoFilter="0" pivotTables="0"/>
  <mergeCells count="64">
    <mergeCell ref="BX18:BZ18"/>
    <mergeCell ref="CB18:CD18"/>
    <mergeCell ref="BJ18:BL18"/>
    <mergeCell ref="BM18:BN18"/>
    <mergeCell ref="BO18:BQ18"/>
    <mergeCell ref="BS18:BU18"/>
    <mergeCell ref="BV18:BW18"/>
    <mergeCell ref="AU18:AV18"/>
    <mergeCell ref="AW18:AY18"/>
    <mergeCell ref="BA18:BC18"/>
    <mergeCell ref="BD18:BE18"/>
    <mergeCell ref="BF18:BH18"/>
    <mergeCell ref="AE18:AG18"/>
    <mergeCell ref="AI18:AK18"/>
    <mergeCell ref="AL18:AM18"/>
    <mergeCell ref="AN18:AP18"/>
    <mergeCell ref="AR18:AT18"/>
    <mergeCell ref="Q18:S18"/>
    <mergeCell ref="T18:U18"/>
    <mergeCell ref="V18:X18"/>
    <mergeCell ref="Z18:AB18"/>
    <mergeCell ref="AC18:AD18"/>
    <mergeCell ref="B18:C18"/>
    <mergeCell ref="D18:F18"/>
    <mergeCell ref="H18:J18"/>
    <mergeCell ref="K18:L18"/>
    <mergeCell ref="M18:O18"/>
    <mergeCell ref="E9:G9"/>
    <mergeCell ref="AN22:AO22"/>
    <mergeCell ref="AW22:AX22"/>
    <mergeCell ref="V22:W22"/>
    <mergeCell ref="AE22:AF22"/>
    <mergeCell ref="D22:E22"/>
    <mergeCell ref="M22:N22"/>
    <mergeCell ref="B15:J15"/>
    <mergeCell ref="B16:J16"/>
    <mergeCell ref="B17:J17"/>
    <mergeCell ref="K15:S15"/>
    <mergeCell ref="K16:S16"/>
    <mergeCell ref="K17:S17"/>
    <mergeCell ref="T16:AB16"/>
    <mergeCell ref="T17:AB17"/>
    <mergeCell ref="AC16:AK16"/>
    <mergeCell ref="T15:AB15"/>
    <mergeCell ref="AL15:AT15"/>
    <mergeCell ref="AL16:AT16"/>
    <mergeCell ref="AL17:AT17"/>
    <mergeCell ref="BX22:BY22"/>
    <mergeCell ref="BF22:BG22"/>
    <mergeCell ref="BO22:BP22"/>
    <mergeCell ref="BV15:CD15"/>
    <mergeCell ref="BV16:CD16"/>
    <mergeCell ref="BV17:CD17"/>
    <mergeCell ref="BM15:BU15"/>
    <mergeCell ref="BM16:BU16"/>
    <mergeCell ref="BM17:BU17"/>
    <mergeCell ref="BD15:BL15"/>
    <mergeCell ref="BD16:BL16"/>
    <mergeCell ref="BD17:BL17"/>
    <mergeCell ref="AU15:BC15"/>
    <mergeCell ref="AU16:BC16"/>
    <mergeCell ref="AU17:BC17"/>
    <mergeCell ref="AC15:AK15"/>
    <mergeCell ref="AC17:AK17"/>
  </mergeCells>
  <phoneticPr fontId="0" type="noConversion"/>
  <conditionalFormatting sqref="B24:H36">
    <cfRule type="notContainsBlanks" dxfId="55" priority="9">
      <formula>LEN(TRIM(B24))&gt;0</formula>
    </cfRule>
  </conditionalFormatting>
  <conditionalFormatting sqref="B25:H36">
    <cfRule type="expression" dxfId="54" priority="106">
      <formula>$D$18=$HC$1</formula>
    </cfRule>
  </conditionalFormatting>
  <conditionalFormatting sqref="B16:CD17">
    <cfRule type="notContainsBlanks" dxfId="53" priority="10">
      <formula>LEN(TRIM(B16))&gt;0</formula>
    </cfRule>
  </conditionalFormatting>
  <conditionalFormatting sqref="C23">
    <cfRule type="containsBlanks" dxfId="52" priority="87">
      <formula>LEN(TRIM(C23))=0</formula>
    </cfRule>
  </conditionalFormatting>
  <conditionalFormatting sqref="C24:C36">
    <cfRule type="expression" dxfId="51" priority="68">
      <formula>$C$23=""</formula>
    </cfRule>
  </conditionalFormatting>
  <conditionalFormatting sqref="J24:J36">
    <cfRule type="cellIs" dxfId="50" priority="108" operator="equal">
      <formula>$HF$1</formula>
    </cfRule>
    <cfRule type="cellIs" dxfId="49" priority="107" operator="equal">
      <formula>$HF$2</formula>
    </cfRule>
  </conditionalFormatting>
  <conditionalFormatting sqref="K24:Q36">
    <cfRule type="notContainsBlanks" dxfId="48" priority="8">
      <formula>LEN(TRIM(K24))&gt;0</formula>
    </cfRule>
  </conditionalFormatting>
  <conditionalFormatting sqref="K25:Q36">
    <cfRule type="expression" dxfId="47" priority="49">
      <formula>$M$18=$HC$1</formula>
    </cfRule>
  </conditionalFormatting>
  <conditionalFormatting sqref="L23">
    <cfRule type="containsBlanks" dxfId="46" priority="48">
      <formula>LEN(TRIM(L23))=0</formula>
    </cfRule>
  </conditionalFormatting>
  <conditionalFormatting sqref="L24:L36">
    <cfRule type="expression" dxfId="45" priority="47">
      <formula>$L$23=""</formula>
    </cfRule>
  </conditionalFormatting>
  <conditionalFormatting sqref="S24:S36">
    <cfRule type="cellIs" dxfId="44" priority="51" operator="equal">
      <formula>$HF$1</formula>
    </cfRule>
    <cfRule type="cellIs" dxfId="43" priority="50" operator="equal">
      <formula>$HF$2</formula>
    </cfRule>
  </conditionalFormatting>
  <conditionalFormatting sqref="T24:Z36">
    <cfRule type="notContainsBlanks" dxfId="42" priority="7">
      <formula>LEN(TRIM(T24))&gt;0</formula>
    </cfRule>
  </conditionalFormatting>
  <conditionalFormatting sqref="T25:Z36">
    <cfRule type="expression" dxfId="41" priority="46">
      <formula>$V$18=$HC$1</formula>
    </cfRule>
  </conditionalFormatting>
  <conditionalFormatting sqref="U23">
    <cfRule type="containsBlanks" dxfId="40" priority="45">
      <formula>LEN(TRIM(U23))=0</formula>
    </cfRule>
  </conditionalFormatting>
  <conditionalFormatting sqref="U24:U36">
    <cfRule type="expression" dxfId="39" priority="44">
      <formula>$U$23=""</formula>
    </cfRule>
  </conditionalFormatting>
  <conditionalFormatting sqref="AB24:AB36">
    <cfRule type="cellIs" dxfId="38" priority="43" operator="equal">
      <formula>$HF$1</formula>
    </cfRule>
    <cfRule type="cellIs" dxfId="37" priority="42" operator="equal">
      <formula>$HF$2</formula>
    </cfRule>
  </conditionalFormatting>
  <conditionalFormatting sqref="AC24:AI36">
    <cfRule type="notContainsBlanks" dxfId="36" priority="6">
      <formula>LEN(TRIM(AC24))&gt;0</formula>
    </cfRule>
  </conditionalFormatting>
  <conditionalFormatting sqref="AC25:AI36">
    <cfRule type="expression" dxfId="35" priority="39">
      <formula>$AE$18=$HC$1</formula>
    </cfRule>
  </conditionalFormatting>
  <conditionalFormatting sqref="AD23">
    <cfRule type="containsBlanks" dxfId="34" priority="38">
      <formula>LEN(TRIM(AD23))=0</formula>
    </cfRule>
  </conditionalFormatting>
  <conditionalFormatting sqref="AD24:AD36">
    <cfRule type="expression" dxfId="33" priority="37">
      <formula>$AD$23=""</formula>
    </cfRule>
  </conditionalFormatting>
  <conditionalFormatting sqref="AK24:AK36">
    <cfRule type="cellIs" dxfId="32" priority="41" operator="equal">
      <formula>$HF$1</formula>
    </cfRule>
    <cfRule type="cellIs" dxfId="31" priority="40" operator="equal">
      <formula>$HF$2</formula>
    </cfRule>
  </conditionalFormatting>
  <conditionalFormatting sqref="AL24:AR36">
    <cfRule type="notContainsBlanks" dxfId="30" priority="5">
      <formula>LEN(TRIM(AL24))&gt;0</formula>
    </cfRule>
  </conditionalFormatting>
  <conditionalFormatting sqref="AL25:AR36">
    <cfRule type="expression" dxfId="29" priority="34">
      <formula>$AN$18=$HC$1</formula>
    </cfRule>
  </conditionalFormatting>
  <conditionalFormatting sqref="AM23">
    <cfRule type="containsBlanks" dxfId="28" priority="33">
      <formula>LEN(TRIM(AM23))=0</formula>
    </cfRule>
  </conditionalFormatting>
  <conditionalFormatting sqref="AM24:AM36">
    <cfRule type="expression" dxfId="27" priority="32">
      <formula>$AM$23=""</formula>
    </cfRule>
  </conditionalFormatting>
  <conditionalFormatting sqref="AT24:AT36">
    <cfRule type="cellIs" dxfId="26" priority="35" operator="equal">
      <formula>$HF$2</formula>
    </cfRule>
    <cfRule type="cellIs" dxfId="25" priority="36" operator="equal">
      <formula>$HF$1</formula>
    </cfRule>
  </conditionalFormatting>
  <conditionalFormatting sqref="AU24:BA36">
    <cfRule type="notContainsBlanks" dxfId="24" priority="4">
      <formula>LEN(TRIM(AU24))&gt;0</formula>
    </cfRule>
  </conditionalFormatting>
  <conditionalFormatting sqref="AU25:BA36">
    <cfRule type="expression" dxfId="23" priority="29">
      <formula>$AW$18=$HC$1</formula>
    </cfRule>
  </conditionalFormatting>
  <conditionalFormatting sqref="AV23">
    <cfRule type="containsBlanks" dxfId="22" priority="28">
      <formula>LEN(TRIM(AV23))=0</formula>
    </cfRule>
  </conditionalFormatting>
  <conditionalFormatting sqref="AV24:AV36">
    <cfRule type="expression" dxfId="21" priority="27">
      <formula>$AV$23=""</formula>
    </cfRule>
  </conditionalFormatting>
  <conditionalFormatting sqref="BC24:BC36">
    <cfRule type="cellIs" dxfId="20" priority="30" operator="equal">
      <formula>$HF$2</formula>
    </cfRule>
    <cfRule type="cellIs" dxfId="19" priority="31" operator="equal">
      <formula>$HF$1</formula>
    </cfRule>
  </conditionalFormatting>
  <conditionalFormatting sqref="BD24:BJ36">
    <cfRule type="notContainsBlanks" dxfId="18" priority="3">
      <formula>LEN(TRIM(BD24))&gt;0</formula>
    </cfRule>
  </conditionalFormatting>
  <conditionalFormatting sqref="BD25:BJ36">
    <cfRule type="expression" dxfId="17" priority="24">
      <formula>$BF$18=$HC$1</formula>
    </cfRule>
  </conditionalFormatting>
  <conditionalFormatting sqref="BE23">
    <cfRule type="containsBlanks" dxfId="16" priority="23">
      <formula>LEN(TRIM(BE23))=0</formula>
    </cfRule>
  </conditionalFormatting>
  <conditionalFormatting sqref="BE24:BE36">
    <cfRule type="expression" dxfId="15" priority="22">
      <formula>$BE$23=""</formula>
    </cfRule>
  </conditionalFormatting>
  <conditionalFormatting sqref="BL24:BL36">
    <cfRule type="cellIs" dxfId="14" priority="25" operator="equal">
      <formula>$HF$2</formula>
    </cfRule>
    <cfRule type="cellIs" dxfId="13" priority="26" operator="equal">
      <formula>$HF$1</formula>
    </cfRule>
  </conditionalFormatting>
  <conditionalFormatting sqref="BM24:BS36">
    <cfRule type="notContainsBlanks" dxfId="12" priority="2">
      <formula>LEN(TRIM(BM24))&gt;0</formula>
    </cfRule>
  </conditionalFormatting>
  <conditionalFormatting sqref="BM25:BS36">
    <cfRule type="expression" dxfId="11" priority="19">
      <formula>$BO$18=$HC$1</formula>
    </cfRule>
  </conditionalFormatting>
  <conditionalFormatting sqref="BN23">
    <cfRule type="containsBlanks" dxfId="10" priority="18">
      <formula>LEN(TRIM(BN23))=0</formula>
    </cfRule>
  </conditionalFormatting>
  <conditionalFormatting sqref="BN24:BN36">
    <cfRule type="expression" dxfId="9" priority="17">
      <formula>$BN$23=""</formula>
    </cfRule>
  </conditionalFormatting>
  <conditionalFormatting sqref="BU24:BU36">
    <cfRule type="cellIs" dxfId="8" priority="21" operator="equal">
      <formula>$HF$1</formula>
    </cfRule>
    <cfRule type="cellIs" dxfId="7" priority="20" operator="equal">
      <formula>$HF$2</formula>
    </cfRule>
  </conditionalFormatting>
  <conditionalFormatting sqref="BV24:CB36">
    <cfRule type="notContainsBlanks" dxfId="6" priority="1">
      <formula>LEN(TRIM(BV24))&gt;0</formula>
    </cfRule>
  </conditionalFormatting>
  <conditionalFormatting sqref="BV25:CB36">
    <cfRule type="expression" dxfId="5" priority="14">
      <formula>$BX$18=$HC$1</formula>
    </cfRule>
  </conditionalFormatting>
  <conditionalFormatting sqref="BW23">
    <cfRule type="containsBlanks" dxfId="4" priority="13">
      <formula>LEN(TRIM(BW23))=0</formula>
    </cfRule>
  </conditionalFormatting>
  <conditionalFormatting sqref="BW24:BW36">
    <cfRule type="expression" dxfId="3" priority="12">
      <formula>$BW$23=""</formula>
    </cfRule>
  </conditionalFormatting>
  <conditionalFormatting sqref="CD24:CD36">
    <cfRule type="cellIs" dxfId="2" priority="16" operator="equal">
      <formula>$HF$1</formula>
    </cfRule>
    <cfRule type="cellIs" dxfId="1" priority="15" operator="equal">
      <formula>$HF$2</formula>
    </cfRule>
  </conditionalFormatting>
  <dataValidations count="3">
    <dataValidation type="list" allowBlank="1" showInputMessage="1" showErrorMessage="1" sqref="F20 O20 X20 AG20 AP20 AY20 BH20 BQ20 BZ20" xr:uid="{00000000-0002-0000-0000-000000000000}">
      <formula1>"NON,OUI"</formula1>
    </dataValidation>
    <dataValidation type="list" allowBlank="1" showInputMessage="1" showErrorMessage="1" sqref="E9:G9 H18:J18 Q18:S18 Z18:AB18 AI18:AK18 AR18:AT18 BA18:BC18 BJ18:BL18 BS18:BU18 CB18:CD18" xr:uid="{346C0212-4170-496C-ACCF-FD8DE4A081B9}">
      <formula1>choix_support</formula1>
    </dataValidation>
    <dataValidation type="list" allowBlank="1" showInputMessage="1" showErrorMessage="1" sqref="J24:J36 S24:S36 AB24:AB36 AK24:AK36 AT24:AT36 BC24:BC36 BL24:BL36 BU24:BU36 CD24:CD36" xr:uid="{0A3924C5-26D7-4567-B81D-524D98978564}">
      <formula1>OUI_NON</formula1>
    </dataValidation>
  </dataValidations>
  <pageMargins left="0.39370078740157483" right="0.39370078740157483" top="0.39370078740157483" bottom="0.39370078740157483" header="0.51181102362204722" footer="0.51181102362204722"/>
  <pageSetup paperSize="9" scale="45" fitToWidth="4" orientation="landscape" r:id="rId1"/>
  <headerFooter alignWithMargins="0">
    <oddFooter>&amp;CPropriété de Graine de Fées, reproduction interdite</oddFooter>
  </headerFooter>
  <colBreaks count="4" manualBreakCount="4">
    <brk id="19" max="1048575" man="1"/>
    <brk id="37" max="1048575" man="1"/>
    <brk id="55" max="1048575" man="1"/>
    <brk id="7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2A56-C81C-4E19-8E93-AA2897B10ACD}">
  <sheetPr>
    <tabColor theme="5"/>
    <pageSetUpPr fitToPage="1"/>
  </sheetPr>
  <dimension ref="A2:G35"/>
  <sheetViews>
    <sheetView showGridLines="0" zoomScaleNormal="100" workbookViewId="0">
      <selection activeCell="A2" sqref="A2:G2"/>
    </sheetView>
  </sheetViews>
  <sheetFormatPr baseColWidth="10" defaultRowHeight="12.75" x14ac:dyDescent="0.2"/>
  <cols>
    <col min="2" max="2" width="19.28515625" customWidth="1"/>
    <col min="3" max="3" width="43.28515625" customWidth="1"/>
    <col min="4" max="4" width="26.140625" customWidth="1"/>
    <col min="5" max="5" width="23" customWidth="1"/>
    <col min="6" max="6" width="24.42578125" customWidth="1"/>
    <col min="7" max="7" width="21.85546875" customWidth="1"/>
  </cols>
  <sheetData>
    <row r="2" spans="1:7" ht="42" customHeight="1" x14ac:dyDescent="0.25">
      <c r="A2" s="112" t="s">
        <v>53</v>
      </c>
      <c r="B2" s="112"/>
      <c r="C2" s="112"/>
      <c r="D2" s="112"/>
      <c r="E2" s="112"/>
      <c r="F2" s="112"/>
      <c r="G2" s="112"/>
    </row>
    <row r="4" spans="1:7" ht="15.75" x14ac:dyDescent="0.25">
      <c r="A4" s="32" t="s">
        <v>44</v>
      </c>
    </row>
    <row r="6" spans="1:7" ht="54.75" customHeight="1" x14ac:dyDescent="0.2">
      <c r="A6" s="33" t="s">
        <v>51</v>
      </c>
      <c r="B6" s="33" t="s">
        <v>45</v>
      </c>
      <c r="C6" s="33" t="s">
        <v>46</v>
      </c>
      <c r="D6" s="33" t="s">
        <v>47</v>
      </c>
      <c r="E6" s="33" t="s">
        <v>48</v>
      </c>
      <c r="F6" s="33" t="s">
        <v>49</v>
      </c>
      <c r="G6" s="33" t="s">
        <v>50</v>
      </c>
    </row>
    <row r="7" spans="1:7" ht="36.75" customHeight="1" x14ac:dyDescent="0.2">
      <c r="A7" s="34" t="s">
        <v>17</v>
      </c>
      <c r="B7" s="82"/>
      <c r="C7" s="61">
        <f>+'Saisie 2025'!B16</f>
        <v>0</v>
      </c>
      <c r="D7" s="62">
        <f>+'Saisie 2025'!D41</f>
        <v>0</v>
      </c>
      <c r="E7" s="62">
        <f>+'Saisie 2025'!F43</f>
        <v>0</v>
      </c>
      <c r="F7" s="62">
        <f>+'Saisie 2025'!H45</f>
        <v>0</v>
      </c>
      <c r="G7" s="83"/>
    </row>
    <row r="8" spans="1:7" ht="36.75" customHeight="1" x14ac:dyDescent="0.2">
      <c r="A8" s="34" t="s">
        <v>18</v>
      </c>
      <c r="B8" s="82"/>
      <c r="C8" s="61">
        <f>+'Saisie 2025'!K16</f>
        <v>0</v>
      </c>
      <c r="D8" s="62">
        <f>+'Saisie 2025'!M41</f>
        <v>0</v>
      </c>
      <c r="E8" s="62">
        <f>+'Saisie 2025'!O43</f>
        <v>0</v>
      </c>
      <c r="F8" s="62">
        <f>+'Saisie 2025'!Q45</f>
        <v>0</v>
      </c>
      <c r="G8" s="83"/>
    </row>
    <row r="9" spans="1:7" ht="36.75" customHeight="1" x14ac:dyDescent="0.2">
      <c r="A9" s="34" t="s">
        <v>19</v>
      </c>
      <c r="B9" s="82"/>
      <c r="C9" s="61">
        <f>+'Saisie 2025'!T16</f>
        <v>0</v>
      </c>
      <c r="D9" s="62">
        <f>+'Saisie 2025'!V41</f>
        <v>0</v>
      </c>
      <c r="E9" s="62">
        <f>+'Saisie 2025'!X43</f>
        <v>0</v>
      </c>
      <c r="F9" s="62">
        <f>+'Saisie 2025'!Z45</f>
        <v>0</v>
      </c>
      <c r="G9" s="83"/>
    </row>
    <row r="10" spans="1:7" ht="36.75" customHeight="1" x14ac:dyDescent="0.2">
      <c r="A10" s="34" t="s">
        <v>20</v>
      </c>
      <c r="B10" s="82"/>
      <c r="C10" s="61">
        <f>+'Saisie 2025'!AC16</f>
        <v>0</v>
      </c>
      <c r="D10" s="62">
        <f>+'Saisie 2025'!AE41</f>
        <v>0</v>
      </c>
      <c r="E10" s="62">
        <f>+'Saisie 2025'!AG43</f>
        <v>0</v>
      </c>
      <c r="F10" s="62">
        <f>+'Saisie 2025'!AI45</f>
        <v>0</v>
      </c>
      <c r="G10" s="83"/>
    </row>
    <row r="11" spans="1:7" ht="36.75" customHeight="1" x14ac:dyDescent="0.2">
      <c r="A11" s="34" t="s">
        <v>21</v>
      </c>
      <c r="B11" s="82"/>
      <c r="C11" s="61">
        <f>+'Saisie 2025'!AL16</f>
        <v>0</v>
      </c>
      <c r="D11" s="62">
        <f>+'Saisie 2025'!AN41</f>
        <v>0</v>
      </c>
      <c r="E11" s="62">
        <f>+'Saisie 2025'!AP43</f>
        <v>0</v>
      </c>
      <c r="F11" s="62">
        <f>+'Saisie 2025'!AR45</f>
        <v>0</v>
      </c>
      <c r="G11" s="83"/>
    </row>
    <row r="12" spans="1:7" ht="36.75" customHeight="1" x14ac:dyDescent="0.2">
      <c r="A12" s="34" t="s">
        <v>22</v>
      </c>
      <c r="B12" s="82"/>
      <c r="C12" s="61">
        <f>+'Saisie 2025'!AU16</f>
        <v>0</v>
      </c>
      <c r="D12" s="62">
        <f>+'Saisie 2025'!AW41</f>
        <v>0</v>
      </c>
      <c r="E12" s="62">
        <f>+'Saisie 2025'!AY43</f>
        <v>0</v>
      </c>
      <c r="F12" s="62">
        <f>+'Saisie 2025'!BA45</f>
        <v>0</v>
      </c>
      <c r="G12" s="83"/>
    </row>
    <row r="13" spans="1:7" ht="36.75" customHeight="1" x14ac:dyDescent="0.2">
      <c r="A13" s="34" t="s">
        <v>23</v>
      </c>
      <c r="B13" s="82"/>
      <c r="C13" s="61">
        <f>+'Saisie 2025'!BD16</f>
        <v>0</v>
      </c>
      <c r="D13" s="62">
        <f>+'Saisie 2025'!BF41</f>
        <v>0</v>
      </c>
      <c r="E13" s="62">
        <f>+'Saisie 2025'!BH43</f>
        <v>0</v>
      </c>
      <c r="F13" s="62">
        <f>+'Saisie 2025'!BJ45</f>
        <v>0</v>
      </c>
      <c r="G13" s="83"/>
    </row>
    <row r="14" spans="1:7" ht="36.75" customHeight="1" x14ac:dyDescent="0.2">
      <c r="A14" s="34" t="s">
        <v>24</v>
      </c>
      <c r="B14" s="82"/>
      <c r="C14" s="61">
        <f>+'Saisie 2025'!BM16</f>
        <v>0</v>
      </c>
      <c r="D14" s="62">
        <f>+'Saisie 2025'!BO41</f>
        <v>0</v>
      </c>
      <c r="E14" s="62">
        <f>+'Saisie 2025'!BQ43</f>
        <v>0</v>
      </c>
      <c r="F14" s="62">
        <f>+'Saisie 2025'!BS45</f>
        <v>0</v>
      </c>
      <c r="G14" s="83"/>
    </row>
    <row r="15" spans="1:7" ht="36.75" customHeight="1" x14ac:dyDescent="0.2">
      <c r="A15" s="34" t="s">
        <v>25</v>
      </c>
      <c r="B15" s="82"/>
      <c r="C15" s="61">
        <f>+'Saisie 2025'!BV16</f>
        <v>0</v>
      </c>
      <c r="D15" s="62">
        <f>+'Saisie 2025'!BX41</f>
        <v>0</v>
      </c>
      <c r="E15" s="62">
        <f>+'Saisie 2025'!BZ43</f>
        <v>0</v>
      </c>
      <c r="F15" s="62">
        <f>+'Saisie 2025'!CB45</f>
        <v>0</v>
      </c>
      <c r="G15" s="83"/>
    </row>
    <row r="17" spans="1:7" ht="26.25" customHeight="1" x14ac:dyDescent="0.2">
      <c r="C17" s="36" t="s">
        <v>52</v>
      </c>
      <c r="D17" s="35">
        <f>SUM(D7:D15)-SUM(E7:E15)</f>
        <v>0</v>
      </c>
      <c r="E17" s="35">
        <f>SUM(E7:E15)</f>
        <v>0</v>
      </c>
      <c r="F17" s="35">
        <f>SUM(F7:F15)</f>
        <v>0</v>
      </c>
      <c r="G17" s="35">
        <f>SUM(G7:G15)</f>
        <v>0</v>
      </c>
    </row>
    <row r="21" spans="1:7" ht="15.75" x14ac:dyDescent="0.25">
      <c r="A21" s="37" t="s">
        <v>54</v>
      </c>
    </row>
    <row r="22" spans="1:7" ht="15.75" x14ac:dyDescent="0.25">
      <c r="A22" s="37"/>
    </row>
    <row r="23" spans="1:7" ht="15.75" x14ac:dyDescent="0.25">
      <c r="A23" s="32" t="s">
        <v>64</v>
      </c>
      <c r="C23" s="38"/>
    </row>
    <row r="25" spans="1:7" s="39" customFormat="1" ht="25.5" customHeight="1" x14ac:dyDescent="0.2">
      <c r="A25" s="111" t="s">
        <v>55</v>
      </c>
      <c r="B25" s="111"/>
      <c r="C25" s="111"/>
      <c r="D25" s="111"/>
      <c r="E25" s="63">
        <f>+D17</f>
        <v>0</v>
      </c>
      <c r="F25" s="64" t="s">
        <v>56</v>
      </c>
    </row>
    <row r="26" spans="1:7" s="39" customFormat="1" ht="25.5" customHeight="1" x14ac:dyDescent="0.2">
      <c r="A26" s="65"/>
      <c r="B26" s="65"/>
      <c r="C26" s="65"/>
      <c r="D26" s="65"/>
      <c r="E26" s="66"/>
      <c r="F26" s="65"/>
    </row>
    <row r="27" spans="1:7" s="39" customFormat="1" ht="25.5" customHeight="1" x14ac:dyDescent="0.2">
      <c r="A27" s="65"/>
      <c r="B27" s="65"/>
      <c r="C27" s="65"/>
      <c r="D27" s="65"/>
      <c r="E27" s="66"/>
      <c r="F27" s="65"/>
    </row>
    <row r="28" spans="1:7" s="39" customFormat="1" ht="25.5" customHeight="1" x14ac:dyDescent="0.2">
      <c r="A28" s="111" t="s">
        <v>57</v>
      </c>
      <c r="B28" s="111"/>
      <c r="C28" s="111"/>
      <c r="D28" s="111"/>
      <c r="E28" s="63">
        <f>+E17</f>
        <v>0</v>
      </c>
      <c r="F28" s="64" t="s">
        <v>58</v>
      </c>
    </row>
    <row r="29" spans="1:7" s="39" customFormat="1" ht="25.5" customHeight="1" x14ac:dyDescent="0.2">
      <c r="A29" s="65"/>
      <c r="B29" s="65"/>
      <c r="C29" s="65"/>
      <c r="D29" s="65"/>
      <c r="E29" s="66"/>
      <c r="F29" s="65"/>
    </row>
    <row r="30" spans="1:7" s="39" customFormat="1" ht="25.5" customHeight="1" x14ac:dyDescent="0.2">
      <c r="A30" s="65"/>
      <c r="B30" s="65"/>
      <c r="C30" s="65"/>
      <c r="D30" s="65"/>
      <c r="E30" s="66"/>
      <c r="F30" s="65"/>
    </row>
    <row r="31" spans="1:7" s="39" customFormat="1" ht="25.5" customHeight="1" x14ac:dyDescent="0.2">
      <c r="A31" s="111" t="s">
        <v>59</v>
      </c>
      <c r="B31" s="111"/>
      <c r="C31" s="111"/>
      <c r="D31" s="111"/>
      <c r="E31" s="63">
        <f>+F17</f>
        <v>0</v>
      </c>
      <c r="F31" s="64" t="s">
        <v>60</v>
      </c>
    </row>
    <row r="32" spans="1:7" x14ac:dyDescent="0.2">
      <c r="A32" s="84" t="s">
        <v>61</v>
      </c>
    </row>
    <row r="33" spans="1:1" x14ac:dyDescent="0.2">
      <c r="A33" s="84" t="s">
        <v>62</v>
      </c>
    </row>
    <row r="34" spans="1:1" x14ac:dyDescent="0.2">
      <c r="A34" s="84" t="s">
        <v>63</v>
      </c>
    </row>
    <row r="35" spans="1:1" x14ac:dyDescent="0.2">
      <c r="A35" s="84" t="s">
        <v>71</v>
      </c>
    </row>
  </sheetData>
  <sheetProtection algorithmName="SHA-512" hashValue="2NbZW0DYi51+tYJ4unFNIowE1v0CGVtENKVwZZy6Ukci/otdNDcajY+gKP+LRvciFDS8rr7vLL8C/AFPJAyzFQ==" saltValue="pR6CSMuzpq+bxSaVkFPWOQ==" spinCount="100000" sheet="1" objects="1" scenarios="1" formatCells="0" formatColumns="0" formatRows="0" insertColumns="0" insertRows="0" insertHyperlinks="0" sort="0" autoFilter="0" pivotTables="0"/>
  <mergeCells count="4">
    <mergeCell ref="A25:D25"/>
    <mergeCell ref="A28:D28"/>
    <mergeCell ref="A31:D31"/>
    <mergeCell ref="A2:G2"/>
  </mergeCells>
  <phoneticPr fontId="12" type="noConversion"/>
  <conditionalFormatting sqref="C7:F15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Saisie 2025</vt:lpstr>
      <vt:lpstr>Aide à la déclaration</vt:lpstr>
      <vt:lpstr>choix_support</vt:lpstr>
      <vt:lpstr>'Saisie 2025'!Impression_des_titres</vt:lpstr>
      <vt:lpstr>OUI_NON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</dc:creator>
  <cp:lastModifiedBy>David POUTEAU</cp:lastModifiedBy>
  <cp:lastPrinted>2023-03-30T11:49:06Z</cp:lastPrinted>
  <dcterms:created xsi:type="dcterms:W3CDTF">2011-03-01T19:22:11Z</dcterms:created>
  <dcterms:modified xsi:type="dcterms:W3CDTF">2025-03-19T13:37:15Z</dcterms:modified>
</cp:coreProperties>
</file>