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ute\Mon Drive\Clé usb\FoFGTA\Autres outils\"/>
    </mc:Choice>
  </mc:AlternateContent>
  <xr:revisionPtr revIDLastSave="0" documentId="13_ncr:1_{3578CAAF-0EE6-4B34-AF0F-D7E49534D3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 horaire maxi" sheetId="1" r:id="rId1"/>
    <sheet name="Exemp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" l="1"/>
  <c r="C19" i="2"/>
  <c r="F19" i="2" s="1"/>
  <c r="B19" i="2"/>
  <c r="E19" i="2" s="1"/>
  <c r="C18" i="2"/>
  <c r="F18" i="2" s="1"/>
  <c r="B18" i="2"/>
  <c r="E18" i="2" s="1"/>
  <c r="C17" i="2"/>
  <c r="F17" i="2" s="1"/>
  <c r="B17" i="2"/>
  <c r="E17" i="2" s="1"/>
  <c r="C16" i="2"/>
  <c r="F16" i="2" s="1"/>
  <c r="B16" i="2"/>
  <c r="E16" i="2" s="1"/>
  <c r="C15" i="2"/>
  <c r="F15" i="2" s="1"/>
  <c r="B15" i="2"/>
  <c r="E15" i="2" s="1"/>
  <c r="C14" i="2"/>
  <c r="F14" i="2" s="1"/>
  <c r="B14" i="2"/>
  <c r="E14" i="2" s="1"/>
  <c r="C13" i="2"/>
  <c r="F13" i="2" s="1"/>
  <c r="B13" i="2"/>
  <c r="E13" i="2" s="1"/>
  <c r="C12" i="2"/>
  <c r="F12" i="2" s="1"/>
  <c r="B12" i="2"/>
  <c r="E12" i="2" s="1"/>
  <c r="C11" i="2"/>
  <c r="F11" i="2" s="1"/>
  <c r="B11" i="2"/>
  <c r="E11" i="2" s="1"/>
  <c r="F5" i="2"/>
  <c r="C19" i="1"/>
  <c r="C18" i="1"/>
  <c r="C17" i="1"/>
  <c r="C16" i="1"/>
  <c r="C15" i="1"/>
  <c r="C14" i="1"/>
  <c r="C13" i="1"/>
  <c r="C12" i="1"/>
  <c r="C11" i="1"/>
  <c r="B12" i="1"/>
  <c r="B13" i="1"/>
  <c r="B14" i="1"/>
  <c r="B15" i="1"/>
  <c r="B16" i="1"/>
  <c r="B17" i="1"/>
  <c r="B18" i="1"/>
  <c r="B19" i="1"/>
  <c r="B11" i="1"/>
  <c r="E20" i="2" l="1"/>
  <c r="F21" i="2" s="1"/>
  <c r="F20" i="2"/>
  <c r="E21" i="2"/>
  <c r="F5" i="1"/>
  <c r="F12" i="1"/>
  <c r="F13" i="1"/>
  <c r="F14" i="1"/>
  <c r="F15" i="1"/>
  <c r="F16" i="1"/>
  <c r="F17" i="1"/>
  <c r="F18" i="1"/>
  <c r="F19" i="1"/>
  <c r="F11" i="1"/>
  <c r="D20" i="1"/>
  <c r="E12" i="1"/>
  <c r="E13" i="1"/>
  <c r="E14" i="1"/>
  <c r="E15" i="1"/>
  <c r="E16" i="1"/>
  <c r="E17" i="1"/>
  <c r="E18" i="1"/>
  <c r="E19" i="1"/>
  <c r="E11" i="1"/>
  <c r="D23" i="2" l="1"/>
  <c r="E20" i="1"/>
  <c r="F21" i="1" s="1"/>
  <c r="F20" i="1"/>
  <c r="D25" i="2" l="1"/>
  <c r="F23" i="2"/>
  <c r="E21" i="1"/>
  <c r="D23" i="1"/>
  <c r="F23" i="1" s="1"/>
  <c r="D30" i="2" l="1"/>
  <c r="D32" i="2" s="1"/>
  <c r="D27" i="2"/>
  <c r="F25" i="2"/>
  <c r="D25" i="1"/>
  <c r="D30" i="1" s="1"/>
  <c r="F30" i="1" s="1"/>
  <c r="F30" i="2" l="1"/>
  <c r="F25" i="1"/>
  <c r="D27" i="1"/>
  <c r="D32" i="1"/>
</calcChain>
</file>

<file path=xl/sharedStrings.xml><?xml version="1.0" encoding="utf-8"?>
<sst xmlns="http://schemas.openxmlformats.org/spreadsheetml/2006/main" count="74" uniqueCount="35">
  <si>
    <t>Taux conversion brut/net :</t>
  </si>
  <si>
    <t>Smic Brut :</t>
  </si>
  <si>
    <t>Type</t>
  </si>
  <si>
    <t>Nbre hrs/sem</t>
  </si>
  <si>
    <t>Nbre jrs/sem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</si>
  <si>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</si>
  <si>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</si>
  <si>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</si>
  <si>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</si>
  <si>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</si>
  <si>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</si>
  <si>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</si>
  <si>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</si>
  <si>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</si>
  <si>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Nbre sem/an</t>
  </si>
  <si>
    <t>Hrs annuelles</t>
  </si>
  <si>
    <t>Jrs annuels</t>
  </si>
  <si>
    <t>Jours d'activité pour Pajemploi :</t>
  </si>
  <si>
    <t>Salaire mensuel maxi en brut :</t>
  </si>
  <si>
    <t>Salaire mensuel maxi en net :</t>
  </si>
  <si>
    <t>Taux horaire brut maxi :</t>
  </si>
  <si>
    <t>Taux horaire net maxi :</t>
  </si>
  <si>
    <t>(Ce simulateur ne tient pas compte de la majoration des Heures supplémentaires et de la désocialisation)</t>
  </si>
  <si>
    <t>Lundi</t>
  </si>
  <si>
    <t>Mardi</t>
  </si>
  <si>
    <t>Mercredi</t>
  </si>
  <si>
    <t>Jeudi</t>
  </si>
  <si>
    <t>Vendredi</t>
  </si>
  <si>
    <t>Samedi</t>
  </si>
  <si>
    <t>Dimanche</t>
  </si>
  <si>
    <t>Pour pouvoir bénéficier de l'aide Pajemploi, le salaire journalier d'un(e) assistant(e) maternel(le)</t>
  </si>
  <si>
    <t>Détail :</t>
  </si>
  <si>
    <t>Planning journalier</t>
  </si>
  <si>
    <t>Calcul Tarif horaire maxi pour bénéficier de l'aide de Pajemploi</t>
  </si>
  <si>
    <t>Syndicat national FO des emplois de la famille       www.emploisdelafamille-fo.fr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</si>
</sst>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#,##0.00&quot; hrs&quot;"/>
    <numFmt numFmtId="166" formatCode="0.00&quot; jrs&quot;"/>
    <numFmt numFmtId="167" formatCode="0.00&quot; hrs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rgb="FFEE22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15C5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" xfId="0" applyBorder="1"/>
    <xf numFmtId="0" fontId="0" fillId="0" borderId="3" xfId="0" applyBorder="1"/>
    <xf numFmtId="0" fontId="0" fillId="2" borderId="0" xfId="0" applyFill="1" applyProtection="1">
      <protection locked="0"/>
    </xf>
    <xf numFmtId="164" fontId="0" fillId="2" borderId="0" xfId="0" applyNumberFormat="1" applyFill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65" fontId="0" fillId="2" borderId="16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165" fontId="0" fillId="2" borderId="17" xfId="0" applyNumberFormat="1" applyFill="1" applyBorder="1" applyAlignment="1" applyProtection="1">
      <alignment horizontal="center"/>
      <protection locked="0"/>
    </xf>
    <xf numFmtId="165" fontId="0" fillId="2" borderId="18" xfId="0" applyNumberFormat="1" applyFill="1" applyBorder="1" applyAlignment="1" applyProtection="1">
      <alignment horizontal="center"/>
      <protection locked="0"/>
    </xf>
    <xf numFmtId="165" fontId="0" fillId="2" borderId="19" xfId="0" applyNumberFormat="1" applyFill="1" applyBorder="1" applyAlignment="1" applyProtection="1">
      <alignment horizontal="center"/>
      <protection locked="0"/>
    </xf>
    <xf numFmtId="165" fontId="0" fillId="2" borderId="5" xfId="0" applyNumberFormat="1" applyFill="1" applyBorder="1" applyAlignment="1" applyProtection="1">
      <alignment horizontal="center"/>
      <protection locked="0"/>
    </xf>
    <xf numFmtId="165" fontId="0" fillId="0" borderId="13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6" fontId="1" fillId="0" borderId="10" xfId="0" applyNumberFormat="1" applyFont="1" applyBorder="1"/>
    <xf numFmtId="164" fontId="1" fillId="3" borderId="10" xfId="0" applyNumberFormat="1" applyFont="1" applyFill="1" applyBorder="1"/>
    <xf numFmtId="164" fontId="1" fillId="4" borderId="10" xfId="0" applyNumberFormat="1" applyFont="1" applyFill="1" applyBorder="1"/>
    <xf numFmtId="167" fontId="0" fillId="0" borderId="21" xfId="0" applyNumberFormat="1" applyBorder="1"/>
    <xf numFmtId="0" fontId="1" fillId="0" borderId="0" xfId="0" applyFont="1"/>
    <xf numFmtId="0" fontId="1" fillId="0" borderId="0" xfId="0" applyFont="1" applyAlignment="1">
      <alignment horizontal="right"/>
    </xf>
    <xf numFmtId="165" fontId="0" fillId="2" borderId="22" xfId="0" applyNumberFormat="1" applyFill="1" applyBorder="1" applyAlignment="1" applyProtection="1">
      <alignment horizontal="center"/>
      <protection locked="0"/>
    </xf>
    <xf numFmtId="165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2" borderId="0" xfId="0" applyFill="1" applyProtection="1">
      <protection hidden="1"/>
    </xf>
    <xf numFmtId="164" fontId="0" fillId="2" borderId="0" xfId="0" applyNumberFormat="1" applyFill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165" fontId="0" fillId="0" borderId="13" xfId="0" applyNumberFormat="1" applyBorder="1" applyAlignment="1" applyProtection="1">
      <alignment horizontal="center"/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0" fontId="0" fillId="0" borderId="8" xfId="0" applyBorder="1" applyProtection="1">
      <protection hidden="1"/>
    </xf>
    <xf numFmtId="165" fontId="0" fillId="2" borderId="16" xfId="0" applyNumberFormat="1" applyFill="1" applyBorder="1" applyAlignment="1" applyProtection="1">
      <alignment horizontal="center"/>
      <protection hidden="1"/>
    </xf>
    <xf numFmtId="165" fontId="0" fillId="2" borderId="4" xfId="0" applyNumberFormat="1" applyFill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165" fontId="0" fillId="0" borderId="5" xfId="0" applyNumberFormat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hidden="1"/>
    </xf>
    <xf numFmtId="165" fontId="0" fillId="2" borderId="17" xfId="0" applyNumberFormat="1" applyFill="1" applyBorder="1" applyAlignment="1" applyProtection="1">
      <alignment horizontal="center"/>
      <protection hidden="1"/>
    </xf>
    <xf numFmtId="165" fontId="0" fillId="2" borderId="18" xfId="0" applyNumberFormat="1" applyFill="1" applyBorder="1" applyAlignment="1" applyProtection="1">
      <alignment horizontal="center"/>
      <protection hidden="1"/>
    </xf>
    <xf numFmtId="165" fontId="0" fillId="2" borderId="19" xfId="0" applyNumberFormat="1" applyFill="1" applyBorder="1" applyAlignment="1" applyProtection="1">
      <alignment horizontal="center"/>
      <protection hidden="1"/>
    </xf>
    <xf numFmtId="165" fontId="0" fillId="2" borderId="5" xfId="0" applyNumberFormat="1" applyFill="1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165" fontId="0" fillId="0" borderId="14" xfId="0" applyNumberFormat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0" borderId="7" xfId="0" applyBorder="1" applyProtection="1">
      <protection hidden="1"/>
    </xf>
    <xf numFmtId="0" fontId="0" fillId="0" borderId="9" xfId="0" applyBorder="1" applyProtection="1">
      <protection hidden="1"/>
    </xf>
    <xf numFmtId="165" fontId="0" fillId="2" borderId="22" xfId="0" applyNumberFormat="1" applyFill="1" applyBorder="1" applyAlignment="1" applyProtection="1">
      <alignment horizontal="center"/>
      <protection hidden="1"/>
    </xf>
    <xf numFmtId="165" fontId="0" fillId="2" borderId="14" xfId="0" applyNumberFormat="1" applyFill="1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3" xfId="0" applyBorder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167" fontId="0" fillId="0" borderId="21" xfId="0" applyNumberFormat="1" applyBorder="1" applyProtection="1">
      <protection hidden="1"/>
    </xf>
    <xf numFmtId="166" fontId="1" fillId="0" borderId="10" xfId="0" applyNumberFormat="1" applyFont="1" applyBorder="1" applyProtection="1">
      <protection hidden="1"/>
    </xf>
    <xf numFmtId="164" fontId="1" fillId="3" borderId="10" xfId="0" applyNumberFormat="1" applyFont="1" applyFill="1" applyBorder="1" applyProtection="1">
      <protection hidden="1"/>
    </xf>
    <xf numFmtId="164" fontId="1" fillId="4" borderId="10" xfId="0" applyNumberFormat="1" applyFont="1" applyFill="1" applyBorder="1" applyProtection="1">
      <protection hidden="1"/>
    </xf>
    <xf numFmtId="0" fontId="1" fillId="4" borderId="11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0" fontId="1" fillId="4" borderId="12" xfId="0" applyFont="1" applyFill="1" applyBorder="1" applyAlignment="1">
      <alignment horizontal="right"/>
    </xf>
    <xf numFmtId="0" fontId="1" fillId="3" borderId="11" xfId="0" applyFont="1" applyFill="1" applyBorder="1" applyAlignment="1">
      <alignment horizontal="right"/>
    </xf>
    <xf numFmtId="0" fontId="1" fillId="3" borderId="12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4" fillId="0" borderId="0" xfId="0" applyFont="1" applyAlignment="1" applyProtection="1">
      <alignment horizontal="left"/>
      <protection hidden="1"/>
    </xf>
    <xf numFmtId="0" fontId="1" fillId="0" borderId="11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3" borderId="20" xfId="0" applyFont="1" applyFill="1" applyBorder="1" applyAlignment="1">
      <alignment horizontal="right"/>
    </xf>
    <xf numFmtId="0" fontId="1" fillId="3" borderId="11" xfId="0" applyFont="1" applyFill="1" applyBorder="1" applyAlignment="1" applyProtection="1">
      <alignment horizontal="right"/>
      <protection hidden="1"/>
    </xf>
    <xf numFmtId="0" fontId="1" fillId="3" borderId="12" xfId="0" applyFont="1" applyFill="1" applyBorder="1" applyAlignment="1" applyProtection="1">
      <alignment horizontal="right"/>
      <protection hidden="1"/>
    </xf>
    <xf numFmtId="0" fontId="1" fillId="4" borderId="11" xfId="0" applyFont="1" applyFill="1" applyBorder="1" applyAlignment="1" applyProtection="1">
      <alignment horizontal="right"/>
      <protection hidden="1"/>
    </xf>
    <xf numFmtId="0" fontId="1" fillId="4" borderId="12" xfId="0" applyFont="1" applyFill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quotePrefix="1" applyFont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right"/>
      <protection hidden="1"/>
    </xf>
    <xf numFmtId="0" fontId="1" fillId="0" borderId="20" xfId="0" applyFont="1" applyBorder="1" applyAlignment="1" applyProtection="1">
      <alignment horizontal="right"/>
      <protection hidden="1"/>
    </xf>
    <xf numFmtId="0" fontId="1" fillId="0" borderId="12" xfId="0" applyFont="1" applyBorder="1" applyAlignment="1" applyProtection="1">
      <alignment horizontal="right"/>
      <protection hidden="1"/>
    </xf>
    <xf numFmtId="0" fontId="1" fillId="3" borderId="20" xfId="0" applyFont="1" applyFill="1" applyBorder="1" applyAlignment="1" applyProtection="1">
      <alignment horizontal="right"/>
      <protection hidden="1"/>
    </xf>
    <xf numFmtId="0" fontId="1" fillId="4" borderId="20" xfId="0" applyFont="1" applyFill="1" applyBorder="1" applyAlignment="1" applyProtection="1">
      <alignment horizontal="right"/>
      <protection hidden="1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75030</xdr:colOff>
      <xdr:row>0</xdr:row>
      <xdr:rowOff>0</xdr:rowOff>
    </xdr:from>
    <xdr:to>
      <xdr:col>8</xdr:col>
      <xdr:colOff>14553</xdr:colOff>
      <xdr:row>2</xdr:row>
      <xdr:rowOff>179916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93C694D-08F9-4FA9-9F81-372EEBD45B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6329780" y="0"/>
          <a:ext cx="701523" cy="613833"/>
        </a:xfrm>
        <a:prstGeom prst="rect">
          <a:avLst/>
        </a:prstGeom>
      </xdr:spPr>
    </xdr:pic>
    <xdr:clientData/>
  </xdr:twoCellAnchor>
  <xdr:twoCellAnchor>
    <xdr:from>
      <xdr:col>15</xdr:col>
      <xdr:colOff>444500</xdr:colOff>
      <xdr:row>1</xdr:row>
      <xdr:rowOff>31750</xdr:rowOff>
    </xdr:from>
    <xdr:to>
      <xdr:col>19</xdr:col>
      <xdr:colOff>292100</xdr:colOff>
      <xdr:row>6</xdr:row>
      <xdr:rowOff>50800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5F2E1CC9-999B-4AE2-B0D0-FF01A84DEB0E}"/>
            </a:ext>
          </a:extLst>
        </xdr:cNvPr>
        <xdr:cNvSpPr txBox="1"/>
      </xdr:nvSpPr>
      <xdr:spPr>
        <a:xfrm>
          <a:off x="12795250" y="275167"/>
          <a:ext cx="2895600" cy="971550"/>
        </a:xfrm>
        <a:prstGeom prst="rect">
          <a:avLst/>
        </a:prstGeom>
        <a:noFill/>
        <a:ln w="28575" cmpd="sng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100"/>
            <a:t>Vous</a:t>
          </a:r>
          <a:r>
            <a:rPr lang="fr-FR" sz="1100" baseline="0"/>
            <a:t> avez besoin d'un accompagnement pour l'utilisation de ce simulateur, n'hésitez pas à envoyer un mail à :</a:t>
          </a:r>
        </a:p>
        <a:p>
          <a:r>
            <a:rPr lang="fr-FR" sz="1100" b="1" baseline="0"/>
            <a:t>fo.outils@gmail.com</a:t>
          </a:r>
          <a:endParaRPr lang="fr-FR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84667</xdr:colOff>
      <xdr:row>0</xdr:row>
      <xdr:rowOff>21167</xdr:rowOff>
    </xdr:from>
    <xdr:to>
      <xdr:col>8</xdr:col>
      <xdr:colOff>24190</xdr:colOff>
      <xdr:row>3</xdr:row>
      <xdr:rowOff>10583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77B03B7-3DB4-4BDD-B255-B258F3834A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6339417" y="21167"/>
          <a:ext cx="701523" cy="613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O32"/>
  <sheetViews>
    <sheetView showGridLines="0" tabSelected="1" zoomScale="90" zoomScaleNormal="90" workbookViewId="0">
      <selection activeCell="E7" sqref="E7"/>
    </sheetView>
  </sheetViews>
  <sheetFormatPr baseColWidth="10" defaultRowHeight="15" x14ac:dyDescent="0.25"/>
  <cols>
    <col min="1" max="1" width="11.5703125" customWidth="1"/>
    <col min="2" max="2" width="13.28515625" customWidth="1"/>
    <col min="3" max="3" width="11.5703125" customWidth="1"/>
    <col min="4" max="4" width="16.7109375" customWidth="1"/>
    <col min="5" max="5" width="15.5703125" customWidth="1"/>
    <col min="6" max="6" width="13.7109375" customWidth="1"/>
  </cols>
  <sheetData>
    <row r="1" spans="1:15" ht="18.75" x14ac:dyDescent="0.3">
      <c r="A1" s="78" t="s">
        <v>33</v>
      </c>
      <c r="B1" s="78"/>
      <c r="C1" s="78"/>
      <c r="D1" s="78"/>
      <c r="E1" s="78"/>
      <c r="F1" s="78"/>
    </row>
    <row r="2" spans="1:15" x14ac:dyDescent="0.25">
      <c r="A2" s="79" t="s">
        <v>22</v>
      </c>
      <c r="B2" s="79"/>
      <c r="C2" s="79"/>
      <c r="D2" s="79"/>
      <c r="E2" s="79"/>
      <c r="F2" s="79"/>
      <c r="G2" s="79"/>
      <c r="I2" s="80" t="s">
        <v>34</v>
      </c>
      <c r="J2" s="80"/>
      <c r="K2" s="80"/>
      <c r="L2" s="80"/>
      <c r="M2" s="80"/>
      <c r="N2" s="80"/>
      <c r="O2" s="80"/>
    </row>
    <row r="4" spans="1:15" x14ac:dyDescent="0.25">
      <c r="C4" s="1" t="s">
        <v>0</v>
      </c>
      <c r="D4" s="13">
        <v>0.78120000000000001</v>
      </c>
      <c r="F4" t="s">
        <v>30</v>
      </c>
    </row>
    <row r="5" spans="1:15" x14ac:dyDescent="0.25">
      <c r="F5" t="str">
        <f>+"ne doit pas dépasser 5 fois le Smic brut horaire soit  "&amp;ROUND(D6*5,2)&amp;" €."</f>
        <v>ne doit pas dépasser 5 fois le Smic brut horaire soit  58,25 €.</v>
      </c>
    </row>
    <row r="6" spans="1:15" x14ac:dyDescent="0.25">
      <c r="C6" s="1" t="s">
        <v>1</v>
      </c>
      <c r="D6" s="14">
        <v>11.65</v>
      </c>
    </row>
    <row r="8" spans="1:15" ht="15.75" thickBot="1" x14ac:dyDescent="0.3"/>
    <row r="9" spans="1:15" ht="15.75" thickBot="1" x14ac:dyDescent="0.3">
      <c r="H9" s="75" t="s">
        <v>32</v>
      </c>
      <c r="I9" s="76"/>
      <c r="J9" s="76"/>
      <c r="K9" s="76"/>
      <c r="L9" s="76"/>
      <c r="M9" s="76"/>
      <c r="N9" s="77"/>
    </row>
    <row r="10" spans="1:15" ht="15.75" thickBot="1" x14ac:dyDescent="0.3">
      <c r="A10" s="2" t="s">
        <v>2</v>
      </c>
      <c r="B10" s="2" t="s">
        <v>3</v>
      </c>
      <c r="C10" s="3" t="s">
        <v>4</v>
      </c>
      <c r="D10" s="2" t="s">
        <v>14</v>
      </c>
      <c r="E10" s="4" t="s">
        <v>15</v>
      </c>
      <c r="F10" s="4" t="s">
        <v>16</v>
      </c>
      <c r="H10" s="3" t="s">
        <v>23</v>
      </c>
      <c r="I10" s="2" t="s">
        <v>24</v>
      </c>
      <c r="J10" s="2" t="s">
        <v>25</v>
      </c>
      <c r="K10" s="2" t="s">
        <v>26</v>
      </c>
      <c r="L10" s="2" t="s">
        <v>27</v>
      </c>
      <c r="M10" s="2" t="s">
        <v>28</v>
      </c>
      <c r="N10" s="2" t="s">
        <v>29</v>
      </c>
    </row>
    <row r="11" spans="1:15" x14ac:dyDescent="0.25">
      <c r="A11" s="4" t="s">
        <v>5</v>
      </c>
      <c r="B11" s="24">
        <f>SUM(H11:N11)</f>
        <v>0</v>
      </c>
      <c r="C11" s="4">
        <f>+COUNTIF(H11:N11,"&gt;0")</f>
        <v>0</v>
      </c>
      <c r="D11" s="15"/>
      <c r="E11" s="5">
        <f t="shared" ref="E11:E19" si="0">+D11*B11</f>
        <v>0</v>
      </c>
      <c r="F11" s="6">
        <f t="shared" ref="F11:F19" si="1">+C11*D11</f>
        <v>0</v>
      </c>
      <c r="H11" s="18"/>
      <c r="I11" s="19"/>
      <c r="J11" s="19"/>
      <c r="K11" s="19"/>
      <c r="L11" s="19"/>
      <c r="M11" s="19"/>
      <c r="N11" s="19"/>
    </row>
    <row r="12" spans="1:15" x14ac:dyDescent="0.25">
      <c r="A12" s="7" t="s">
        <v>6</v>
      </c>
      <c r="B12" s="25">
        <f t="shared" ref="B12:B19" si="2">SUM(H12:N12)</f>
        <v>0</v>
      </c>
      <c r="C12" s="7">
        <f t="shared" ref="C12:C19" si="3">+COUNTIF(H12:N12,"&gt;0")</f>
        <v>0</v>
      </c>
      <c r="D12" s="16"/>
      <c r="E12" s="5">
        <f t="shared" si="0"/>
        <v>0</v>
      </c>
      <c r="F12" s="6">
        <f t="shared" si="1"/>
        <v>0</v>
      </c>
      <c r="H12" s="20"/>
      <c r="I12" s="21"/>
      <c r="J12" s="21"/>
      <c r="K12" s="21"/>
      <c r="L12" s="21"/>
      <c r="M12" s="21"/>
      <c r="N12" s="21"/>
    </row>
    <row r="13" spans="1:15" x14ac:dyDescent="0.25">
      <c r="A13" s="7" t="s">
        <v>7</v>
      </c>
      <c r="B13" s="25">
        <f t="shared" si="2"/>
        <v>0</v>
      </c>
      <c r="C13" s="7">
        <f t="shared" si="3"/>
        <v>0</v>
      </c>
      <c r="D13" s="16"/>
      <c r="E13" s="5">
        <f t="shared" si="0"/>
        <v>0</v>
      </c>
      <c r="F13" s="6">
        <f t="shared" si="1"/>
        <v>0</v>
      </c>
      <c r="H13" s="22"/>
      <c r="I13" s="23"/>
      <c r="J13" s="23"/>
      <c r="K13" s="23"/>
      <c r="L13" s="23"/>
      <c r="M13" s="23"/>
      <c r="N13" s="23"/>
    </row>
    <row r="14" spans="1:15" x14ac:dyDescent="0.25">
      <c r="A14" s="7" t="s">
        <v>8</v>
      </c>
      <c r="B14" s="25">
        <f t="shared" si="2"/>
        <v>0</v>
      </c>
      <c r="C14" s="7">
        <f t="shared" si="3"/>
        <v>0</v>
      </c>
      <c r="D14" s="16"/>
      <c r="E14" s="5">
        <f t="shared" si="0"/>
        <v>0</v>
      </c>
      <c r="F14" s="6">
        <f t="shared" si="1"/>
        <v>0</v>
      </c>
      <c r="H14" s="22"/>
      <c r="I14" s="23"/>
      <c r="J14" s="23"/>
      <c r="K14" s="23"/>
      <c r="L14" s="23"/>
      <c r="M14" s="23"/>
      <c r="N14" s="23"/>
    </row>
    <row r="15" spans="1:15" x14ac:dyDescent="0.25">
      <c r="A15" s="7" t="s">
        <v>9</v>
      </c>
      <c r="B15" s="25">
        <f t="shared" si="2"/>
        <v>0</v>
      </c>
      <c r="C15" s="7">
        <f t="shared" si="3"/>
        <v>0</v>
      </c>
      <c r="D15" s="16"/>
      <c r="E15" s="5">
        <f t="shared" si="0"/>
        <v>0</v>
      </c>
      <c r="F15" s="6">
        <f t="shared" si="1"/>
        <v>0</v>
      </c>
      <c r="H15" s="22"/>
      <c r="I15" s="23"/>
      <c r="J15" s="23"/>
      <c r="K15" s="23"/>
      <c r="L15" s="23"/>
      <c r="M15" s="23"/>
      <c r="N15" s="23"/>
    </row>
    <row r="16" spans="1:15" x14ac:dyDescent="0.25">
      <c r="A16" s="7" t="s">
        <v>10</v>
      </c>
      <c r="B16" s="25">
        <f t="shared" si="2"/>
        <v>0</v>
      </c>
      <c r="C16" s="7">
        <f t="shared" si="3"/>
        <v>0</v>
      </c>
      <c r="D16" s="16"/>
      <c r="E16" s="5">
        <f t="shared" si="0"/>
        <v>0</v>
      </c>
      <c r="F16" s="6">
        <f t="shared" si="1"/>
        <v>0</v>
      </c>
      <c r="H16" s="22"/>
      <c r="I16" s="23"/>
      <c r="J16" s="23"/>
      <c r="K16" s="23"/>
      <c r="L16" s="23"/>
      <c r="M16" s="23"/>
      <c r="N16" s="23"/>
    </row>
    <row r="17" spans="1:14" x14ac:dyDescent="0.25">
      <c r="A17" s="7" t="s">
        <v>11</v>
      </c>
      <c r="B17" s="25">
        <f t="shared" si="2"/>
        <v>0</v>
      </c>
      <c r="C17" s="7">
        <f t="shared" si="3"/>
        <v>0</v>
      </c>
      <c r="D17" s="16"/>
      <c r="E17" s="5">
        <f t="shared" si="0"/>
        <v>0</v>
      </c>
      <c r="F17" s="6">
        <f t="shared" si="1"/>
        <v>0</v>
      </c>
      <c r="H17" s="22"/>
      <c r="I17" s="23"/>
      <c r="J17" s="23"/>
      <c r="K17" s="23"/>
      <c r="L17" s="23"/>
      <c r="M17" s="23"/>
      <c r="N17" s="23"/>
    </row>
    <row r="18" spans="1:14" x14ac:dyDescent="0.25">
      <c r="A18" s="7" t="s">
        <v>12</v>
      </c>
      <c r="B18" s="25">
        <f t="shared" si="2"/>
        <v>0</v>
      </c>
      <c r="C18" s="7">
        <f t="shared" si="3"/>
        <v>0</v>
      </c>
      <c r="D18" s="16"/>
      <c r="E18" s="5">
        <f t="shared" si="0"/>
        <v>0</v>
      </c>
      <c r="F18" s="6">
        <f t="shared" si="1"/>
        <v>0</v>
      </c>
      <c r="H18" s="22"/>
      <c r="I18" s="23"/>
      <c r="J18" s="23"/>
      <c r="K18" s="23"/>
      <c r="L18" s="23"/>
      <c r="M18" s="23"/>
      <c r="N18" s="23"/>
    </row>
    <row r="19" spans="1:14" ht="15.75" thickBot="1" x14ac:dyDescent="0.3">
      <c r="A19" s="8" t="s">
        <v>13</v>
      </c>
      <c r="B19" s="26">
        <f t="shared" si="2"/>
        <v>0</v>
      </c>
      <c r="C19" s="8">
        <f t="shared" si="3"/>
        <v>0</v>
      </c>
      <c r="D19" s="17"/>
      <c r="E19" s="9">
        <f t="shared" si="0"/>
        <v>0</v>
      </c>
      <c r="F19" s="10">
        <f t="shared" si="1"/>
        <v>0</v>
      </c>
      <c r="H19" s="33"/>
      <c r="I19" s="34"/>
      <c r="J19" s="34"/>
      <c r="K19" s="34"/>
      <c r="L19" s="34"/>
      <c r="M19" s="34"/>
      <c r="N19" s="34"/>
    </row>
    <row r="20" spans="1:14" ht="15.75" thickBot="1" x14ac:dyDescent="0.3">
      <c r="D20" s="11">
        <f>SUM(D11:D19)</f>
        <v>0</v>
      </c>
      <c r="E20" s="11">
        <f>SUM(E11:E19)</f>
        <v>0</v>
      </c>
      <c r="F20" s="12">
        <f>SUM(F11:F19)</f>
        <v>0</v>
      </c>
      <c r="L20" s="31"/>
      <c r="M20" s="31"/>
      <c r="N20" s="32"/>
    </row>
    <row r="21" spans="1:14" x14ac:dyDescent="0.25">
      <c r="E21" s="1" t="str">
        <f>+"Nombre d'heures mensualisées :  "&amp;E20&amp;" / 12 = "</f>
        <v xml:space="preserve">Nombre d'heures mensualisées :  0 / 12 = </v>
      </c>
      <c r="F21" s="30">
        <f>ROUND(+E20/12,2)</f>
        <v>0</v>
      </c>
    </row>
    <row r="23" spans="1:14" x14ac:dyDescent="0.25">
      <c r="A23" s="81" t="s">
        <v>17</v>
      </c>
      <c r="B23" s="82"/>
      <c r="C23" s="83"/>
      <c r="D23" s="27">
        <f>ROUNDUP(+F20/12,0)</f>
        <v>0</v>
      </c>
      <c r="E23" s="1" t="s">
        <v>31</v>
      </c>
      <c r="F23" t="str">
        <f>"Total jrs annuels d'accueil / 12 = "&amp;+F20&amp;" jrs / 12 mois = "&amp;D23&amp;" jrs"</f>
        <v>Total jrs annuels d'accueil / 12 = 0 jrs / 12 mois = 0 jrs</v>
      </c>
    </row>
    <row r="25" spans="1:14" x14ac:dyDescent="0.25">
      <c r="A25" s="73" t="s">
        <v>18</v>
      </c>
      <c r="B25" s="84"/>
      <c r="C25" s="74"/>
      <c r="D25" s="28">
        <f>+ROUND(D23*D6*5,2)</f>
        <v>0</v>
      </c>
      <c r="E25" s="1" t="s">
        <v>31</v>
      </c>
      <c r="F25" t="str">
        <f>+D23&amp;" jrs X "&amp;D6&amp;" € X 5 = "&amp;D25&amp;" €"</f>
        <v>0 jrs X 11,65 € X 5 = 0 €</v>
      </c>
    </row>
    <row r="26" spans="1:14" x14ac:dyDescent="0.25">
      <c r="C26" s="1"/>
    </row>
    <row r="27" spans="1:14" x14ac:dyDescent="0.25">
      <c r="A27" s="70" t="s">
        <v>19</v>
      </c>
      <c r="B27" s="71"/>
      <c r="C27" s="72"/>
      <c r="D27" s="29">
        <f>+ROUND(D25*D4,2)</f>
        <v>0</v>
      </c>
    </row>
    <row r="30" spans="1:14" x14ac:dyDescent="0.25">
      <c r="B30" s="73" t="s">
        <v>20</v>
      </c>
      <c r="C30" s="74"/>
      <c r="D30" s="28" t="e">
        <f>+ROUNDDOWN(D25/F21,2)</f>
        <v>#DIV/0!</v>
      </c>
      <c r="E30" s="1" t="s">
        <v>31</v>
      </c>
      <c r="F30" t="e">
        <f>"Salaire mensuel maxi brut / Nbre d'heures mensualisées = "&amp;+D25&amp;" € / "&amp;F21&amp;" hrs = "&amp;D30&amp;" €"</f>
        <v>#DIV/0!</v>
      </c>
    </row>
    <row r="32" spans="1:14" x14ac:dyDescent="0.25">
      <c r="B32" s="70" t="s">
        <v>21</v>
      </c>
      <c r="C32" s="72"/>
      <c r="D32" s="29" t="e">
        <f>ROUNDDOWN(+D30*D4,2)</f>
        <v>#DIV/0!</v>
      </c>
    </row>
  </sheetData>
  <sheetProtection algorithmName="SHA-512" hashValue="mXpcK1MLlgtOoeMu4pbzp4YxO2C4YnZK0+l1VxBiGIrN2Mm5HCFG36ksVHEowOkLeQ8KV9SJw2NqJkB3pBmzPg==" saltValue="pvxMWgfNT7GqCiBH01122Q==" spinCount="100000" sheet="1" objects="1" scenarios="1" formatCells="0" formatColumns="0" formatRows="0" insertColumns="0" insertRows="0" sort="0" autoFilter="0" pivotTables="0"/>
  <mergeCells count="9">
    <mergeCell ref="A27:C27"/>
    <mergeCell ref="B30:C30"/>
    <mergeCell ref="B32:C32"/>
    <mergeCell ref="H9:N9"/>
    <mergeCell ref="A1:F1"/>
    <mergeCell ref="A2:G2"/>
    <mergeCell ref="I2:O2"/>
    <mergeCell ref="A23:C23"/>
    <mergeCell ref="A25:C25"/>
  </mergeCells>
  <phoneticPr fontId="3" type="noConversion"/>
  <conditionalFormatting sqref="B11:C19">
    <cfRule type="cellIs" dxfId="3" priority="2" operator="equal">
      <formula>0</formula>
    </cfRule>
  </conditionalFormatting>
  <conditionalFormatting sqref="D20">
    <cfRule type="cellIs" dxfId="2" priority="1" operator="greaterThan">
      <formula>52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A4A4D-983F-4716-9DFB-9807A77E4D9C}">
  <sheetPr>
    <tabColor theme="9" tint="-0.249977111117893"/>
  </sheetPr>
  <dimension ref="A1:O32"/>
  <sheetViews>
    <sheetView showGridLines="0" zoomScale="90" zoomScaleNormal="90" workbookViewId="0">
      <selection activeCell="I3" sqref="I3"/>
    </sheetView>
  </sheetViews>
  <sheetFormatPr baseColWidth="10" defaultRowHeight="15" x14ac:dyDescent="0.25"/>
  <cols>
    <col min="1" max="1" width="11.5703125" style="35" customWidth="1"/>
    <col min="2" max="2" width="13.28515625" style="35" customWidth="1"/>
    <col min="3" max="3" width="11.5703125" style="35" customWidth="1"/>
    <col min="4" max="4" width="16.7109375" style="35" customWidth="1"/>
    <col min="5" max="5" width="15.5703125" style="35" customWidth="1"/>
    <col min="6" max="6" width="13.7109375" style="35" customWidth="1"/>
    <col min="7" max="16384" width="11.42578125" style="35"/>
  </cols>
  <sheetData>
    <row r="1" spans="1:15" ht="18.75" x14ac:dyDescent="0.3">
      <c r="A1" s="89" t="s">
        <v>33</v>
      </c>
      <c r="B1" s="89"/>
      <c r="C1" s="89"/>
      <c r="D1" s="89"/>
      <c r="E1" s="89"/>
      <c r="F1" s="89"/>
    </row>
    <row r="2" spans="1:15" x14ac:dyDescent="0.25">
      <c r="A2" s="90" t="s">
        <v>22</v>
      </c>
      <c r="B2" s="90"/>
      <c r="C2" s="90"/>
      <c r="D2" s="90"/>
      <c r="E2" s="90"/>
      <c r="F2" s="90"/>
      <c r="G2" s="90"/>
      <c r="I2" s="80" t="s">
        <v>34</v>
      </c>
      <c r="J2" s="80"/>
      <c r="K2" s="80"/>
      <c r="L2" s="80"/>
      <c r="M2" s="80"/>
      <c r="N2" s="80"/>
      <c r="O2" s="80"/>
    </row>
    <row r="4" spans="1:15" x14ac:dyDescent="0.25">
      <c r="C4" s="36" t="s">
        <v>0</v>
      </c>
      <c r="D4" s="37">
        <v>0.78120000000000001</v>
      </c>
      <c r="F4" s="35" t="s">
        <v>30</v>
      </c>
    </row>
    <row r="5" spans="1:15" x14ac:dyDescent="0.25">
      <c r="F5" s="35" t="str">
        <f>+"ne doit pas dépasser 5 fois le Smic brut horaire soit  "&amp;ROUND(D6*5,2)&amp;" €."</f>
        <v>ne doit pas dépasser 5 fois le Smic brut horaire soit  58,25 €.</v>
      </c>
    </row>
    <row r="6" spans="1:15" x14ac:dyDescent="0.25">
      <c r="C6" s="36" t="s">
        <v>1</v>
      </c>
      <c r="D6" s="38">
        <v>11.65</v>
      </c>
    </row>
    <row r="8" spans="1:15" ht="15.75" thickBot="1" x14ac:dyDescent="0.3"/>
    <row r="9" spans="1:15" ht="15.75" thickBot="1" x14ac:dyDescent="0.3">
      <c r="H9" s="91" t="s">
        <v>32</v>
      </c>
      <c r="I9" s="92"/>
      <c r="J9" s="92"/>
      <c r="K9" s="92"/>
      <c r="L9" s="92"/>
      <c r="M9" s="92"/>
      <c r="N9" s="93"/>
    </row>
    <row r="10" spans="1:15" ht="15.75" thickBot="1" x14ac:dyDescent="0.3">
      <c r="A10" s="39" t="s">
        <v>2</v>
      </c>
      <c r="B10" s="39" t="s">
        <v>3</v>
      </c>
      <c r="C10" s="40" t="s">
        <v>4</v>
      </c>
      <c r="D10" s="39" t="s">
        <v>14</v>
      </c>
      <c r="E10" s="41" t="s">
        <v>15</v>
      </c>
      <c r="F10" s="41" t="s">
        <v>16</v>
      </c>
      <c r="H10" s="40" t="s">
        <v>23</v>
      </c>
      <c r="I10" s="39" t="s">
        <v>24</v>
      </c>
      <c r="J10" s="39" t="s">
        <v>25</v>
      </c>
      <c r="K10" s="39" t="s">
        <v>26</v>
      </c>
      <c r="L10" s="39" t="s">
        <v>27</v>
      </c>
      <c r="M10" s="39" t="s">
        <v>28</v>
      </c>
      <c r="N10" s="39" t="s">
        <v>29</v>
      </c>
    </row>
    <row r="11" spans="1:15" x14ac:dyDescent="0.25">
      <c r="A11" s="41" t="s">
        <v>5</v>
      </c>
      <c r="B11" s="42">
        <f>SUM(H11:N11)</f>
        <v>40</v>
      </c>
      <c r="C11" s="41">
        <f>+COUNTIF(H11:N11,"&gt;0")</f>
        <v>4</v>
      </c>
      <c r="D11" s="43">
        <v>20</v>
      </c>
      <c r="E11" s="44">
        <f t="shared" ref="E11:E19" si="0">+D11*B11</f>
        <v>800</v>
      </c>
      <c r="F11" s="45">
        <f t="shared" ref="F11:F19" si="1">+C11*D11</f>
        <v>80</v>
      </c>
      <c r="H11" s="46">
        <v>10</v>
      </c>
      <c r="I11" s="47">
        <v>10</v>
      </c>
      <c r="J11" s="47"/>
      <c r="K11" s="47">
        <v>10</v>
      </c>
      <c r="L11" s="47">
        <v>10</v>
      </c>
      <c r="M11" s="47"/>
      <c r="N11" s="47"/>
    </row>
    <row r="12" spans="1:15" x14ac:dyDescent="0.25">
      <c r="A12" s="48" t="s">
        <v>6</v>
      </c>
      <c r="B12" s="49">
        <f t="shared" ref="B12:B19" si="2">SUM(H12:N12)</f>
        <v>26</v>
      </c>
      <c r="C12" s="48">
        <f t="shared" ref="C12:C19" si="3">+COUNTIF(H12:N12,"&gt;0")</f>
        <v>3</v>
      </c>
      <c r="D12" s="50">
        <v>16</v>
      </c>
      <c r="E12" s="44">
        <f t="shared" si="0"/>
        <v>416</v>
      </c>
      <c r="F12" s="45">
        <f t="shared" si="1"/>
        <v>48</v>
      </c>
      <c r="H12" s="51">
        <v>10</v>
      </c>
      <c r="I12" s="52">
        <v>8</v>
      </c>
      <c r="J12" s="52">
        <v>8</v>
      </c>
      <c r="K12" s="52"/>
      <c r="L12" s="52"/>
      <c r="M12" s="52"/>
      <c r="N12" s="52"/>
    </row>
    <row r="13" spans="1:15" x14ac:dyDescent="0.25">
      <c r="A13" s="48" t="s">
        <v>7</v>
      </c>
      <c r="B13" s="49">
        <f t="shared" si="2"/>
        <v>0</v>
      </c>
      <c r="C13" s="48">
        <f t="shared" si="3"/>
        <v>0</v>
      </c>
      <c r="D13" s="50"/>
      <c r="E13" s="44">
        <f t="shared" si="0"/>
        <v>0</v>
      </c>
      <c r="F13" s="45">
        <f t="shared" si="1"/>
        <v>0</v>
      </c>
      <c r="H13" s="53"/>
      <c r="I13" s="54"/>
      <c r="J13" s="54"/>
      <c r="K13" s="54"/>
      <c r="L13" s="54"/>
      <c r="M13" s="54"/>
      <c r="N13" s="54"/>
    </row>
    <row r="14" spans="1:15" x14ac:dyDescent="0.25">
      <c r="A14" s="48" t="s">
        <v>8</v>
      </c>
      <c r="B14" s="49">
        <f t="shared" si="2"/>
        <v>0</v>
      </c>
      <c r="C14" s="48">
        <f t="shared" si="3"/>
        <v>0</v>
      </c>
      <c r="D14" s="50"/>
      <c r="E14" s="44">
        <f t="shared" si="0"/>
        <v>0</v>
      </c>
      <c r="F14" s="45">
        <f t="shared" si="1"/>
        <v>0</v>
      </c>
      <c r="H14" s="53"/>
      <c r="I14" s="54"/>
      <c r="J14" s="54"/>
      <c r="K14" s="54"/>
      <c r="L14" s="54"/>
      <c r="M14" s="54"/>
      <c r="N14" s="54"/>
    </row>
    <row r="15" spans="1:15" x14ac:dyDescent="0.25">
      <c r="A15" s="48" t="s">
        <v>9</v>
      </c>
      <c r="B15" s="49">
        <f t="shared" si="2"/>
        <v>0</v>
      </c>
      <c r="C15" s="48">
        <f t="shared" si="3"/>
        <v>0</v>
      </c>
      <c r="D15" s="50"/>
      <c r="E15" s="44">
        <f t="shared" si="0"/>
        <v>0</v>
      </c>
      <c r="F15" s="45">
        <f t="shared" si="1"/>
        <v>0</v>
      </c>
      <c r="H15" s="53"/>
      <c r="I15" s="54"/>
      <c r="J15" s="54"/>
      <c r="K15" s="54"/>
      <c r="L15" s="54"/>
      <c r="M15" s="54"/>
      <c r="N15" s="54"/>
    </row>
    <row r="16" spans="1:15" x14ac:dyDescent="0.25">
      <c r="A16" s="48" t="s">
        <v>10</v>
      </c>
      <c r="B16" s="49">
        <f t="shared" si="2"/>
        <v>0</v>
      </c>
      <c r="C16" s="48">
        <f t="shared" si="3"/>
        <v>0</v>
      </c>
      <c r="D16" s="50"/>
      <c r="E16" s="44">
        <f t="shared" si="0"/>
        <v>0</v>
      </c>
      <c r="F16" s="45">
        <f t="shared" si="1"/>
        <v>0</v>
      </c>
      <c r="H16" s="53"/>
      <c r="I16" s="54"/>
      <c r="J16" s="54"/>
      <c r="K16" s="54"/>
      <c r="L16" s="54"/>
      <c r="M16" s="54"/>
      <c r="N16" s="54"/>
    </row>
    <row r="17" spans="1:14" x14ac:dyDescent="0.25">
      <c r="A17" s="48" t="s">
        <v>11</v>
      </c>
      <c r="B17" s="49">
        <f t="shared" si="2"/>
        <v>0</v>
      </c>
      <c r="C17" s="48">
        <f t="shared" si="3"/>
        <v>0</v>
      </c>
      <c r="D17" s="50"/>
      <c r="E17" s="44">
        <f t="shared" si="0"/>
        <v>0</v>
      </c>
      <c r="F17" s="45">
        <f t="shared" si="1"/>
        <v>0</v>
      </c>
      <c r="H17" s="53"/>
      <c r="I17" s="54"/>
      <c r="J17" s="54"/>
      <c r="K17" s="54"/>
      <c r="L17" s="54"/>
      <c r="M17" s="54"/>
      <c r="N17" s="54"/>
    </row>
    <row r="18" spans="1:14" x14ac:dyDescent="0.25">
      <c r="A18" s="48" t="s">
        <v>12</v>
      </c>
      <c r="B18" s="49">
        <f t="shared" si="2"/>
        <v>0</v>
      </c>
      <c r="C18" s="48">
        <f t="shared" si="3"/>
        <v>0</v>
      </c>
      <c r="D18" s="50"/>
      <c r="E18" s="44">
        <f t="shared" si="0"/>
        <v>0</v>
      </c>
      <c r="F18" s="45">
        <f t="shared" si="1"/>
        <v>0</v>
      </c>
      <c r="H18" s="53"/>
      <c r="I18" s="54"/>
      <c r="J18" s="54"/>
      <c r="K18" s="54"/>
      <c r="L18" s="54"/>
      <c r="M18" s="54"/>
      <c r="N18" s="54"/>
    </row>
    <row r="19" spans="1:14" ht="15.75" thickBot="1" x14ac:dyDescent="0.3">
      <c r="A19" s="55" t="s">
        <v>13</v>
      </c>
      <c r="B19" s="56">
        <f t="shared" si="2"/>
        <v>0</v>
      </c>
      <c r="C19" s="55">
        <f t="shared" si="3"/>
        <v>0</v>
      </c>
      <c r="D19" s="57"/>
      <c r="E19" s="58">
        <f t="shared" si="0"/>
        <v>0</v>
      </c>
      <c r="F19" s="59">
        <f t="shared" si="1"/>
        <v>0</v>
      </c>
      <c r="H19" s="60"/>
      <c r="I19" s="61"/>
      <c r="J19" s="61"/>
      <c r="K19" s="61"/>
      <c r="L19" s="61"/>
      <c r="M19" s="61"/>
      <c r="N19" s="61"/>
    </row>
    <row r="20" spans="1:14" ht="15.75" thickBot="1" x14ac:dyDescent="0.3">
      <c r="D20" s="62">
        <f>SUM(D11:D19)</f>
        <v>36</v>
      </c>
      <c r="E20" s="62">
        <f>SUM(E11:E19)</f>
        <v>1216</v>
      </c>
      <c r="F20" s="63">
        <f>SUM(F11:F19)</f>
        <v>128</v>
      </c>
      <c r="L20" s="64"/>
      <c r="M20" s="64"/>
      <c r="N20" s="65"/>
    </row>
    <row r="21" spans="1:14" x14ac:dyDescent="0.25">
      <c r="E21" s="36" t="str">
        <f>+"Nombre d'heures mensualisées :  "&amp;E20&amp;" / 12 = "</f>
        <v xml:space="preserve">Nombre d'heures mensualisées :  1216 / 12 = </v>
      </c>
      <c r="F21" s="66">
        <f>ROUND(+E20/12,2)</f>
        <v>101.33</v>
      </c>
    </row>
    <row r="23" spans="1:14" x14ac:dyDescent="0.25">
      <c r="A23" s="94" t="s">
        <v>17</v>
      </c>
      <c r="B23" s="95"/>
      <c r="C23" s="96"/>
      <c r="D23" s="67">
        <f>ROUNDUP(+F20/12,0)</f>
        <v>11</v>
      </c>
      <c r="E23" s="36" t="s">
        <v>31</v>
      </c>
      <c r="F23" s="35" t="str">
        <f>"Total jrs annuels d'accueil / 12 = "&amp;+F20&amp;" jrs / 12 mois = "&amp;D23&amp;" jrs"</f>
        <v>Total jrs annuels d'accueil / 12 = 128 jrs / 12 mois = 11 jrs</v>
      </c>
    </row>
    <row r="25" spans="1:14" x14ac:dyDescent="0.25">
      <c r="A25" s="85" t="s">
        <v>18</v>
      </c>
      <c r="B25" s="97"/>
      <c r="C25" s="86"/>
      <c r="D25" s="68">
        <f>+ROUND(D23*D6*5,2)</f>
        <v>640.75</v>
      </c>
      <c r="E25" s="36" t="s">
        <v>31</v>
      </c>
      <c r="F25" s="35" t="str">
        <f>+D23&amp;" jrs X "&amp;D6&amp;" € X 5 = "&amp;D25&amp;" €"</f>
        <v>11 jrs X 11,65 € X 5 = 640,75 €</v>
      </c>
    </row>
    <row r="26" spans="1:14" x14ac:dyDescent="0.25">
      <c r="C26" s="36"/>
    </row>
    <row r="27" spans="1:14" x14ac:dyDescent="0.25">
      <c r="A27" s="87" t="s">
        <v>19</v>
      </c>
      <c r="B27" s="98"/>
      <c r="C27" s="88"/>
      <c r="D27" s="69">
        <f>+ROUND(D25*D4,2)</f>
        <v>500.55</v>
      </c>
    </row>
    <row r="30" spans="1:14" x14ac:dyDescent="0.25">
      <c r="B30" s="85" t="s">
        <v>20</v>
      </c>
      <c r="C30" s="86"/>
      <c r="D30" s="68">
        <f>+ROUNDDOWN(D25/F21,2)</f>
        <v>6.32</v>
      </c>
      <c r="E30" s="36" t="s">
        <v>31</v>
      </c>
      <c r="F30" s="35" t="str">
        <f>"Salaire mensuel maxi brut / Nbre d'heures mensualisées = "&amp;+D25&amp;" € / "&amp;F21&amp;" hrs = "&amp;D30&amp;" €"</f>
        <v>Salaire mensuel maxi brut / Nbre d'heures mensualisées = 640,75 € / 101,33 hrs = 6,32 €</v>
      </c>
    </row>
    <row r="32" spans="1:14" x14ac:dyDescent="0.25">
      <c r="B32" s="87" t="s">
        <v>21</v>
      </c>
      <c r="C32" s="88"/>
      <c r="D32" s="69">
        <f>ROUNDDOWN(+D30*D4,2)</f>
        <v>4.93</v>
      </c>
    </row>
  </sheetData>
  <sheetProtection algorithmName="SHA-512" hashValue="GjIbyLrY8VQAyCzM+NaAHfk4M6xD6r5/iPM4BHmaV1PDEGmV1cMYECD8bIYVhtcmEtcmWJ3p/LJiui6a48ymRg==" saltValue="OveFYFr4+GR/ZwT+MNGfmw==" spinCount="100000" sheet="1" objects="1" scenarios="1" formatCells="0" formatColumns="0" formatRows="0" insertColumns="0" insertRows="0" sort="0" autoFilter="0" pivotTables="0"/>
  <mergeCells count="9">
    <mergeCell ref="B30:C30"/>
    <mergeCell ref="B32:C32"/>
    <mergeCell ref="A1:F1"/>
    <mergeCell ref="A2:G2"/>
    <mergeCell ref="I2:O2"/>
    <mergeCell ref="H9:N9"/>
    <mergeCell ref="A23:C23"/>
    <mergeCell ref="A25:C25"/>
    <mergeCell ref="A27:C27"/>
  </mergeCells>
  <conditionalFormatting sqref="B11:C19">
    <cfRule type="cellIs" dxfId="1" priority="2" operator="equal">
      <formula>0</formula>
    </cfRule>
  </conditionalFormatting>
  <conditionalFormatting sqref="D20">
    <cfRule type="cellIs" dxfId="0" priority="1" operator="greaterThan">
      <formula>52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Sal horaire maxi</vt:lpstr>
      <vt:lpstr>Exemple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POUTEAU</dc:creator>
  <cp:lastModifiedBy>David POUTEAU</cp:lastModifiedBy>
  <dcterms:created xsi:type="dcterms:W3CDTF">2019-02-06T08:53:45Z</dcterms:created>
  <dcterms:modified xsi:type="dcterms:W3CDTF">2024-07-03T12:53:39Z</dcterms:modified>
</cp:coreProperties>
</file>